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https://rodwelldallow.sharepoint.com/sites/RDA/Shared Documents/2. Delivery/2. Articles/2026.03 - Carry - Wells sharing/"/>
    </mc:Choice>
  </mc:AlternateContent>
  <xr:revisionPtr revIDLastSave="7" documentId="8_{D5BB63E9-54AC-0940-AD4B-4CB1F0CE0E99}" xr6:coauthVersionLast="47" xr6:coauthVersionMax="47" xr10:uidLastSave="{D2FD8600-5C14-B543-A5A6-FD0B04B4762B}"/>
  <bookViews>
    <workbookView xWindow="0" yWindow="600" windowWidth="57600" windowHeight="32400" tabRatio="831" xr2:uid="{FAA19AA1-28F6-4CA3-9413-3D818A9956AC}"/>
  </bookViews>
  <sheets>
    <sheet name="Cover sheet" sheetId="18" r:id="rId1"/>
    <sheet name="Summary" sheetId="20" r:id="rId2"/>
  </sheets>
  <externalReferences>
    <externalReference r:id="rId3"/>
  </externalReferences>
  <definedNames>
    <definedName name="BSPERIOD">'[1]Balance Sheet DATA'!$B$4:$N$110</definedName>
    <definedName name="CIQWBGuid" hidden="1">"66fba485-6b74-4f13-95c7-fa6d283813e8"</definedName>
    <definedName name="CIQWBInfo" hidden="1">"{ ""CIQVersion"":""9.52.4409.4666"" }"</definedName>
    <definedName name="DATE">[1]CONTROL!$B$5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"04/18/2026 02:12:13"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PERIOD">[1]CONTROL!$B$3</definedName>
    <definedName name="_xlnm.Print_Area" localSheetId="0">'Cover sheet'!$A$1:$K$26</definedName>
    <definedName name="_xlnm.Print_Area" localSheetId="1">Summary!$A$1:$G$50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20" l="1"/>
  <c r="B4" i="20"/>
  <c r="B5" i="20"/>
  <c r="B6" i="20"/>
  <c r="C45" i="20"/>
  <c r="D45" i="20"/>
  <c r="C46" i="20"/>
  <c r="D46" i="20"/>
  <c r="C47" i="20"/>
  <c r="D47" i="20"/>
  <c r="C48" i="20"/>
  <c r="D48" i="20"/>
  <c r="D49" i="20"/>
  <c r="C50" i="20"/>
  <c r="D50" i="20"/>
</calcChain>
</file>

<file path=xl/sharedStrings.xml><?xml version="1.0" encoding="utf-8"?>
<sst xmlns="http://schemas.openxmlformats.org/spreadsheetml/2006/main" count="30" uniqueCount="29">
  <si>
    <t xml:space="preserve">Date: </t>
  </si>
  <si>
    <t>Created by:</t>
  </si>
  <si>
    <t>Version:</t>
  </si>
  <si>
    <t>v1.1</t>
  </si>
  <si>
    <t>RDA</t>
  </si>
  <si>
    <t>Input</t>
  </si>
  <si>
    <t>Value</t>
  </si>
  <si>
    <r>
      <t xml:space="preserve">Start date of </t>
    </r>
    <r>
      <rPr>
        <i/>
        <sz val="11"/>
        <color theme="1"/>
        <rFont val="Open Sans"/>
        <family val="2"/>
      </rPr>
      <t>'A'</t>
    </r>
  </si>
  <si>
    <r>
      <t xml:space="preserve">Start date of </t>
    </r>
    <r>
      <rPr>
        <i/>
        <sz val="11"/>
        <color theme="1"/>
        <rFont val="Open Sans"/>
        <family val="2"/>
      </rPr>
      <t>'B'</t>
    </r>
  </si>
  <si>
    <r>
      <t xml:space="preserve">End date of </t>
    </r>
    <r>
      <rPr>
        <i/>
        <sz val="11"/>
        <color theme="1"/>
        <rFont val="Open Sans"/>
        <family val="2"/>
      </rPr>
      <t>'A'</t>
    </r>
  </si>
  <si>
    <r>
      <t xml:space="preserve">End date of </t>
    </r>
    <r>
      <rPr>
        <i/>
        <sz val="11"/>
        <color theme="1"/>
        <rFont val="Open Sans"/>
        <family val="2"/>
      </rPr>
      <t>'B'</t>
    </r>
  </si>
  <si>
    <t>Relevant dates:</t>
  </si>
  <si>
    <t>Net value of Carry received</t>
  </si>
  <si>
    <t>Amounts received:</t>
  </si>
  <si>
    <t>Inputs</t>
  </si>
  <si>
    <t>A v M Calculator</t>
  </si>
  <si>
    <t>Overview</t>
  </si>
  <si>
    <t>Output</t>
  </si>
  <si>
    <t>Percentage</t>
  </si>
  <si>
    <t>Non Carry Owner's share</t>
  </si>
  <si>
    <t>Carry Owner's share</t>
  </si>
  <si>
    <t>Marital proportion</t>
  </si>
  <si>
    <t>Total</t>
  </si>
  <si>
    <t>FOR REFERENCE ONLY</t>
  </si>
  <si>
    <t>Note: As we explain in the article, in the majority of cases, the start date of 'A' will be the same as the start date of 'B'. However, in instances where the Fund predates the marriage, it may be appropriate to adopt a later start date of 'A'.</t>
  </si>
  <si>
    <r>
      <t xml:space="preserve">Rodwell </t>
    </r>
    <r>
      <rPr>
        <sz val="11"/>
        <color rgb="FF000000"/>
        <rFont val="Open Sans"/>
        <family val="2"/>
      </rPr>
      <t>Disputes Advisory</t>
    </r>
  </si>
  <si>
    <r>
      <rPr>
        <b/>
        <u/>
        <sz val="12"/>
        <color theme="0"/>
        <rFont val="Open Sans"/>
        <family val="2"/>
      </rPr>
      <t>Disclaimer</t>
    </r>
    <r>
      <rPr>
        <sz val="12"/>
        <color theme="0"/>
        <rFont val="Open Sans"/>
        <family val="2"/>
      </rPr>
      <t xml:space="preserve">
This document is a Microsoft Excel workbook that has been prepared for illustrative purposes only. It is not, and should be treated as, expert evidence or advice. Rodwell Disputes Advisory ("</t>
    </r>
    <r>
      <rPr>
        <b/>
        <sz val="12"/>
        <color theme="0"/>
        <rFont val="Open Sans"/>
        <family val="2"/>
      </rPr>
      <t>RDA</t>
    </r>
    <r>
      <rPr>
        <sz val="12"/>
        <color theme="0"/>
        <rFont val="Open Sans"/>
        <family val="2"/>
      </rPr>
      <t>") accepts no liability (including for negligence) to any persons or for any other purpose in connection with this workbook. 
RDA has not sought to establish the reliability of the sources used in this workbook or verified the information upon which the calculations are based, nor has this workbook and the calculations within it been audited or subject to RDA's normal Quality Assurance processes. Accordingly, no representation or warranty of any kind (whether express or implied) is given by RDA as to the internal consistency or accuracy of the workbook nor any output from it. This workbook is not intended to form the basis of any investment decision or advice and does not absolve any third party from conducting its own audit in order to verify its functionality and / or performance.</t>
    </r>
  </si>
  <si>
    <r>
      <rPr>
        <b/>
        <u/>
        <sz val="11"/>
        <color theme="1"/>
        <rFont val="Open Sans"/>
        <family val="2"/>
      </rPr>
      <t>Introduction to this workbook</t>
    </r>
    <r>
      <rPr>
        <sz val="11"/>
        <color theme="1"/>
        <rFont val="Open Sans"/>
        <family val="2"/>
      </rPr>
      <t xml:space="preserve">
This workbook allows the user to determine how carried interest ("</t>
    </r>
    <r>
      <rPr>
        <b/>
        <sz val="11"/>
        <color theme="1"/>
        <rFont val="Open Sans"/>
        <family val="2"/>
      </rPr>
      <t>Carry</t>
    </r>
    <r>
      <rPr>
        <sz val="11"/>
        <color theme="1"/>
        <rFont val="Open Sans"/>
        <family val="2"/>
      </rPr>
      <t>") can be shared between the parties where one party holds an entitlement to future Carry receipts (the "</t>
    </r>
    <r>
      <rPr>
        <b/>
        <sz val="11"/>
        <color theme="1"/>
        <rFont val="Open Sans"/>
        <family val="2"/>
      </rPr>
      <t>Carry Owner</t>
    </r>
    <r>
      <rPr>
        <sz val="11"/>
        <color theme="1"/>
        <rFont val="Open Sans"/>
        <family val="2"/>
      </rPr>
      <t xml:space="preserve">"), based on a date of receipt / award. The calculations are based on the formula set out by Mostyn J in </t>
    </r>
    <r>
      <rPr>
        <i/>
        <sz val="11"/>
        <color theme="1"/>
        <rFont val="Open Sans"/>
        <family val="2"/>
      </rPr>
      <t>A v M</t>
    </r>
    <r>
      <rPr>
        <sz val="11"/>
        <color theme="1"/>
        <rFont val="Open Sans"/>
        <family val="2"/>
      </rPr>
      <t xml:space="preserve"> [2021] EWFC 89 (the "</t>
    </r>
    <r>
      <rPr>
        <b/>
        <i/>
        <sz val="11"/>
        <color theme="1"/>
        <rFont val="Open Sans"/>
        <family val="2"/>
      </rPr>
      <t>A v M</t>
    </r>
    <r>
      <rPr>
        <b/>
        <sz val="11"/>
        <color theme="1"/>
        <rFont val="Open Sans"/>
        <family val="2"/>
      </rPr>
      <t xml:space="preserve"> Formula</t>
    </r>
    <r>
      <rPr>
        <sz val="11"/>
        <color theme="1"/>
        <rFont val="Open Sans"/>
        <family val="2"/>
      </rPr>
      <t>") and as expanded upon in the article published in the Financial Remedies Journal, titled "</t>
    </r>
    <r>
      <rPr>
        <i/>
        <sz val="11"/>
        <color theme="1"/>
        <rFont val="Open Sans"/>
        <family val="2"/>
      </rPr>
      <t>Keep calm and Carry on: A v M in a Wells world</t>
    </r>
    <r>
      <rPr>
        <sz val="11"/>
        <color theme="1"/>
        <rFont val="Open Sans"/>
        <family val="2"/>
      </rPr>
      <t xml:space="preserve">".
</t>
    </r>
    <r>
      <rPr>
        <b/>
        <u/>
        <sz val="11"/>
        <color theme="1"/>
        <rFont val="Open Sans"/>
        <family val="2"/>
      </rPr>
      <t xml:space="preserve">Inputs
</t>
    </r>
    <r>
      <rPr>
        <sz val="11"/>
        <color theme="1"/>
        <rFont val="Open Sans"/>
        <family val="2"/>
      </rPr>
      <t xml:space="preserve">In the </t>
    </r>
    <r>
      <rPr>
        <i/>
        <sz val="11"/>
        <color theme="1"/>
        <rFont val="Open Sans"/>
        <family val="2"/>
      </rPr>
      <t>'Inputs'</t>
    </r>
    <r>
      <rPr>
        <sz val="11"/>
        <color theme="1"/>
        <rFont val="Open Sans"/>
        <family val="2"/>
      </rPr>
      <t xml:space="preserve"> section, the user can input: (i) the relevant dates to be adopted in the </t>
    </r>
    <r>
      <rPr>
        <i/>
        <sz val="11"/>
        <color theme="1"/>
        <rFont val="Open Sans"/>
        <family val="2"/>
      </rPr>
      <t>A v M</t>
    </r>
    <r>
      <rPr>
        <sz val="11"/>
        <color theme="1"/>
        <rFont val="Open Sans"/>
        <family val="2"/>
      </rPr>
      <t xml:space="preserve"> Formula; and (ii) the net value of the Carry received. The purple input cells (cells C33 to C35) indicate the inputs which should be agreed by the parties or determined by a judge. The yellow input cells (cells C36 and C38) should be updated in the future, when Carry has been received and these values are known.
</t>
    </r>
    <r>
      <rPr>
        <b/>
        <u/>
        <sz val="11"/>
        <color theme="1"/>
        <rFont val="Open Sans"/>
        <family val="2"/>
      </rPr>
      <t>Output</t>
    </r>
    <r>
      <rPr>
        <sz val="11"/>
        <color theme="1"/>
        <rFont val="Open Sans"/>
        <family val="2"/>
      </rPr>
      <t xml:space="preserve">
In the </t>
    </r>
    <r>
      <rPr>
        <i/>
        <sz val="11"/>
        <color theme="1"/>
        <rFont val="Open Sans"/>
        <family val="2"/>
      </rPr>
      <t>'Output'</t>
    </r>
    <r>
      <rPr>
        <sz val="11"/>
        <color theme="1"/>
        <rFont val="Open Sans"/>
        <family val="2"/>
      </rPr>
      <t xml:space="preserve"> section, the user is provided with each party's share of the Carry receipt, in both percentage and actual terms, based on the marital proportion calculated using the </t>
    </r>
    <r>
      <rPr>
        <i/>
        <sz val="11"/>
        <color theme="1"/>
        <rFont val="Open Sans"/>
        <family val="2"/>
      </rPr>
      <t>A v M</t>
    </r>
    <r>
      <rPr>
        <sz val="11"/>
        <color theme="1"/>
        <rFont val="Open Sans"/>
        <family val="2"/>
      </rPr>
      <t xml:space="preserve"> Formula.</t>
    </r>
  </si>
  <si>
    <r>
      <t xml:space="preserve">A v M </t>
    </r>
    <r>
      <rPr>
        <b/>
        <sz val="12"/>
        <color theme="0"/>
        <rFont val="Open Sans"/>
        <family val="2"/>
      </rPr>
      <t>Calculator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</si>
</sst>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 mmm\ yyyy"/>
  </numFmts>
  <fonts count="21" x14ac:knownFonts="1">
    <font>
      <sz val="11"/>
      <color theme="1"/>
      <name val="Calibri"/>
      <family val="2"/>
      <scheme val="minor"/>
    </font>
    <font>
      <sz val="11"/>
      <color theme="1"/>
      <name val="Calibri"/>
      <family val="2"/>
      <scheme val="minor"/>
    </font>
    <font>
      <sz val="11"/>
      <color theme="1"/>
      <name val="Open Sans"/>
      <family val="2"/>
    </font>
    <font>
      <i/>
      <sz val="11"/>
      <color theme="1"/>
      <name val="Open Sans"/>
      <family val="2"/>
    </font>
    <font>
      <b/>
      <i/>
      <sz val="11"/>
      <color theme="1"/>
      <name val="Open Sans"/>
      <family val="2"/>
    </font>
    <font>
      <b/>
      <sz val="11"/>
      <color theme="1"/>
      <name val="Open Sans"/>
      <family val="2"/>
    </font>
    <font>
      <b/>
      <sz val="11"/>
      <color theme="0"/>
      <name val="Open Sans"/>
      <family val="2"/>
    </font>
    <font>
      <sz val="12"/>
      <color theme="1"/>
      <name val="Open Sans"/>
      <family val="2"/>
    </font>
    <font>
      <i/>
      <sz val="12"/>
      <color theme="0"/>
      <name val="Open Sans"/>
      <family val="2"/>
    </font>
    <font>
      <sz val="12"/>
      <color theme="0"/>
      <name val="Open Sans"/>
      <family val="2"/>
    </font>
    <font>
      <b/>
      <sz val="12"/>
      <color theme="0"/>
      <name val="Open Sans"/>
      <family val="2"/>
    </font>
    <font>
      <b/>
      <sz val="11"/>
      <color indexed="8"/>
      <name val="Open Sans"/>
      <family val="2"/>
    </font>
    <font>
      <sz val="12"/>
      <color rgb="FF000000"/>
      <name val="Calibri"/>
      <family val="2"/>
    </font>
    <font>
      <sz val="12"/>
      <color theme="1"/>
      <name val="Arial"/>
      <family val="2"/>
    </font>
    <font>
      <sz val="11"/>
      <name val="Open Sans"/>
      <family val="2"/>
    </font>
    <font>
      <b/>
      <i/>
      <sz val="12"/>
      <color theme="0"/>
      <name val="Open Sans"/>
      <family val="2"/>
    </font>
    <font>
      <sz val="11"/>
      <color rgb="FF3F3F76"/>
      <name val="Open Sans"/>
      <family val="2"/>
    </font>
    <font>
      <i/>
      <sz val="11"/>
      <color theme="0" tint="-0.499984740745262"/>
      <name val="Open Sans"/>
      <family val="2"/>
    </font>
    <font>
      <b/>
      <u/>
      <sz val="11"/>
      <color theme="1"/>
      <name val="Open Sans"/>
      <family val="2"/>
    </font>
    <font>
      <b/>
      <u/>
      <sz val="12"/>
      <color theme="0"/>
      <name val="Open Sans"/>
      <family val="2"/>
    </font>
    <font>
      <sz val="11"/>
      <color rgb="FF000000"/>
      <name val="Open Sans"/>
      <family val="2"/>
    </font>
  </fonts>
  <fills count="8">
    <fill>
      <patternFill patternType="none"/>
    </fill>
    <fill>
      <patternFill patternType="gray125"/>
    </fill>
    <fill>
      <patternFill patternType="solid">
        <fgColor rgb="FFC2BFF4"/>
        <bgColor indexed="64"/>
      </patternFill>
    </fill>
    <fill>
      <patternFill patternType="solid">
        <fgColor rgb="FF052451"/>
        <bgColor indexed="64"/>
      </patternFill>
    </fill>
    <fill>
      <patternFill patternType="solid">
        <fgColor rgb="FFFFCC99"/>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s>
  <borders count="24">
    <border>
      <left/>
      <right/>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diagonal/>
    </border>
    <border>
      <left/>
      <right/>
      <top style="medium">
        <color indexed="64"/>
      </top>
      <bottom/>
      <diagonal/>
    </border>
    <border>
      <left style="hair">
        <color indexed="64"/>
      </left>
      <right style="hair">
        <color indexed="64"/>
      </right>
      <top style="hair">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
    <xf numFmtId="0" fontId="0" fillId="0" borderId="0"/>
    <xf numFmtId="9" fontId="1" fillId="0" borderId="0" applyFont="0" applyFill="0" applyBorder="0" applyAlignment="0" applyProtection="0"/>
    <xf numFmtId="0" fontId="1" fillId="0" borderId="0"/>
    <xf numFmtId="0" fontId="12" fillId="0" borderId="0"/>
    <xf numFmtId="0" fontId="13" fillId="0" borderId="0"/>
    <xf numFmtId="0" fontId="16" fillId="4" borderId="9" applyNumberFormat="0" applyAlignment="0" applyProtection="0"/>
  </cellStyleXfs>
  <cellXfs count="62">
    <xf numFmtId="0" fontId="0" fillId="0" borderId="0" xfId="0"/>
    <xf numFmtId="0" fontId="5" fillId="0" borderId="2" xfId="0" applyFont="1" applyBorder="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164" fontId="2" fillId="0" borderId="0" xfId="0" applyNumberFormat="1" applyFont="1" applyAlignment="1">
      <alignment horizontal="left" vertical="center"/>
    </xf>
    <xf numFmtId="0" fontId="3" fillId="0" borderId="0" xfId="0" applyFont="1" applyAlignment="1">
      <alignment vertical="center"/>
    </xf>
    <xf numFmtId="15" fontId="3" fillId="0" borderId="0" xfId="0" applyNumberFormat="1" applyFont="1" applyAlignment="1">
      <alignment vertical="center"/>
    </xf>
    <xf numFmtId="0" fontId="2" fillId="0" borderId="1"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165" fontId="2" fillId="0" borderId="0" xfId="0" applyNumberFormat="1" applyFont="1" applyAlignment="1">
      <alignment horizontal="right" vertical="center"/>
    </xf>
    <xf numFmtId="0" fontId="11" fillId="0" borderId="0" xfId="0" applyFont="1" applyAlignment="1">
      <alignment vertical="center"/>
    </xf>
    <xf numFmtId="166" fontId="3" fillId="0" borderId="0" xfId="0" applyNumberFormat="1" applyFont="1" applyAlignment="1">
      <alignment horizontal="left" vertical="center"/>
    </xf>
    <xf numFmtId="0" fontId="2" fillId="2" borderId="0" xfId="0" applyFont="1" applyFill="1" applyAlignment="1">
      <alignment vertical="center"/>
    </xf>
    <xf numFmtId="0" fontId="2" fillId="2" borderId="0" xfId="0" applyFont="1" applyFill="1" applyAlignment="1">
      <alignment horizontal="right" vertical="center"/>
    </xf>
    <xf numFmtId="0" fontId="7" fillId="3" borderId="0" xfId="2" applyFont="1" applyFill="1"/>
    <xf numFmtId="0" fontId="9" fillId="3" borderId="0" xfId="2" applyFont="1" applyFill="1"/>
    <xf numFmtId="0" fontId="10" fillId="3" borderId="0" xfId="2" applyFont="1" applyFill="1"/>
    <xf numFmtId="166" fontId="9" fillId="3" borderId="0" xfId="2" applyNumberFormat="1" applyFont="1" applyFill="1"/>
    <xf numFmtId="0" fontId="9" fillId="3" borderId="0" xfId="2" applyFont="1" applyFill="1" applyAlignment="1">
      <alignment horizontal="right"/>
    </xf>
    <xf numFmtId="0" fontId="6" fillId="3" borderId="0" xfId="0" applyFont="1" applyFill="1" applyAlignment="1">
      <alignment vertical="center"/>
    </xf>
    <xf numFmtId="0" fontId="6" fillId="3" borderId="0" xfId="0" applyFont="1" applyFill="1" applyAlignment="1">
      <alignment horizontal="right" vertical="center"/>
    </xf>
    <xf numFmtId="0" fontId="15" fillId="3" borderId="0" xfId="2" applyFont="1" applyFill="1" applyAlignment="1">
      <alignment vertical="top"/>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2" fillId="0" borderId="0" xfId="0" applyFont="1" applyAlignment="1">
      <alignment horizontal="left" vertical="center"/>
    </xf>
    <xf numFmtId="166" fontId="14" fillId="5" borderId="10" xfId="5" applyNumberFormat="1" applyFont="1" applyFill="1" applyBorder="1" applyAlignment="1">
      <alignment horizontal="center" vertical="center"/>
    </xf>
    <xf numFmtId="0" fontId="2" fillId="0" borderId="1" xfId="0" applyFont="1" applyBorder="1" applyAlignment="1">
      <alignment horizontal="left" vertical="center"/>
    </xf>
    <xf numFmtId="0" fontId="3" fillId="6" borderId="0" xfId="0" applyFont="1" applyFill="1" applyAlignment="1">
      <alignment horizontal="left" vertical="center"/>
    </xf>
    <xf numFmtId="0" fontId="4" fillId="6" borderId="0" xfId="0" applyFont="1" applyFill="1" applyAlignment="1">
      <alignment horizontal="center" vertical="center"/>
    </xf>
    <xf numFmtId="166" fontId="14" fillId="7" borderId="12" xfId="5" applyNumberFormat="1" applyFont="1" applyFill="1" applyBorder="1" applyAlignment="1">
      <alignment horizontal="center" vertical="center"/>
    </xf>
    <xf numFmtId="0" fontId="2" fillId="0" borderId="13" xfId="0" applyFont="1" applyBorder="1" applyAlignment="1">
      <alignment vertical="center"/>
    </xf>
    <xf numFmtId="165" fontId="14" fillId="7" borderId="14" xfId="5" applyNumberFormat="1" applyFont="1" applyFill="1" applyBorder="1" applyAlignment="1">
      <alignment horizontal="center" vertical="center"/>
    </xf>
    <xf numFmtId="165" fontId="5" fillId="0" borderId="2" xfId="0" applyNumberFormat="1" applyFont="1" applyBorder="1" applyAlignment="1">
      <alignment horizontal="right" vertical="center"/>
    </xf>
    <xf numFmtId="0" fontId="2" fillId="0" borderId="15" xfId="0" applyFont="1" applyBorder="1" applyAlignment="1">
      <alignment vertical="center"/>
    </xf>
    <xf numFmtId="165" fontId="2" fillId="0" borderId="15" xfId="0" applyNumberFormat="1" applyFont="1" applyBorder="1" applyAlignment="1">
      <alignment horizontal="right" vertical="center"/>
    </xf>
    <xf numFmtId="9" fontId="17" fillId="0" borderId="0" xfId="1" applyFont="1" applyAlignment="1">
      <alignment horizontal="right" vertical="center"/>
    </xf>
    <xf numFmtId="165" fontId="17" fillId="0" borderId="0" xfId="0" applyNumberFormat="1" applyFont="1" applyAlignment="1">
      <alignment horizontal="right" vertical="center"/>
    </xf>
    <xf numFmtId="9" fontId="2" fillId="0" borderId="15" xfId="1" applyFont="1" applyBorder="1" applyAlignment="1">
      <alignment horizontal="right" vertical="center"/>
    </xf>
    <xf numFmtId="9" fontId="2" fillId="0" borderId="0" xfId="1" applyFont="1" applyAlignment="1">
      <alignment horizontal="right" vertical="center"/>
    </xf>
    <xf numFmtId="9" fontId="5" fillId="0" borderId="2" xfId="1" applyFont="1" applyBorder="1" applyAlignment="1">
      <alignment horizontal="right" vertical="center"/>
    </xf>
    <xf numFmtId="0" fontId="8" fillId="3" borderId="0" xfId="2" applyFont="1" applyFill="1"/>
    <xf numFmtId="0" fontId="9" fillId="3" borderId="16" xfId="2" applyFont="1" applyFill="1" applyBorder="1" applyAlignment="1">
      <alignment horizontal="left" vertical="center" wrapText="1"/>
    </xf>
    <xf numFmtId="0" fontId="9" fillId="3" borderId="17" xfId="2" applyFont="1" applyFill="1" applyBorder="1" applyAlignment="1">
      <alignment horizontal="left" vertical="center" wrapText="1"/>
    </xf>
    <xf numFmtId="0" fontId="9" fillId="3" borderId="18" xfId="2" applyFont="1" applyFill="1" applyBorder="1" applyAlignment="1">
      <alignment horizontal="left" vertical="center" wrapText="1"/>
    </xf>
    <xf numFmtId="0" fontId="9" fillId="3" borderId="19" xfId="2" applyFont="1" applyFill="1" applyBorder="1" applyAlignment="1">
      <alignment horizontal="left" vertical="center" wrapText="1"/>
    </xf>
    <xf numFmtId="0" fontId="9" fillId="3" borderId="0" xfId="2" applyFont="1" applyFill="1" applyAlignment="1">
      <alignment horizontal="left" vertical="center" wrapText="1"/>
    </xf>
    <xf numFmtId="0" fontId="9" fillId="3" borderId="20" xfId="2" applyFont="1" applyFill="1" applyBorder="1" applyAlignment="1">
      <alignment horizontal="left" vertical="center" wrapText="1"/>
    </xf>
    <xf numFmtId="0" fontId="9" fillId="3" borderId="21" xfId="2" applyFont="1" applyFill="1" applyBorder="1" applyAlignment="1">
      <alignment horizontal="left" vertical="center" wrapText="1"/>
    </xf>
    <xf numFmtId="0" fontId="9" fillId="3" borderId="22" xfId="2" applyFont="1" applyFill="1" applyBorder="1" applyAlignment="1">
      <alignment horizontal="left" vertical="center" wrapText="1"/>
    </xf>
    <xf numFmtId="0" fontId="9" fillId="3" borderId="23" xfId="2"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3" fillId="0" borderId="0" xfId="0" applyFont="1" applyAlignment="1">
      <alignment horizontal="left" vertical="center" wrapText="1"/>
    </xf>
  </cellXfs>
  <cellStyles count="6">
    <cellStyle name="Excel Built-in Normal" xfId="3" xr:uid="{C40EDB9F-815F-46B5-9FE9-39A8DEA12498}"/>
    <cellStyle name="Input 2" xfId="5" xr:uid="{BD5264CC-764C-4C52-BAF0-8425CDFD5A5E}"/>
    <cellStyle name="Normal" xfId="0" builtinId="0"/>
    <cellStyle name="Normal 2" xfId="2" xr:uid="{683BF0A0-7160-46B8-A58F-DD809189A7DA}"/>
    <cellStyle name="Normal 3" xfId="4" xr:uid="{421A65C1-352D-4CF2-9340-643266BF9A49}"/>
    <cellStyle name="Per cent" xfId="1" builtinId="5"/>
  </cellStyles>
  <dxfs count="0"/>
  <tableStyles count="0" defaultTableStyle="TableStyleMedium2" defaultPivotStyle="PivotStyleLight16"/>
  <colors>
    <mruColors>
      <color rgb="FF739FFF"/>
      <color rgb="FF052451"/>
      <color rgb="FFFFFFCC"/>
      <color rgb="FF2D2028"/>
      <color rgb="FF321A89"/>
      <color rgb="FF5146F0"/>
      <color rgb="FFEEEDEE"/>
      <color rgb="FFD4D2D4"/>
      <color rgb="FFE3E2E3"/>
      <color rgb="FFBFB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68792</xdr:colOff>
      <xdr:row>2</xdr:row>
      <xdr:rowOff>4753</xdr:rowOff>
    </xdr:from>
    <xdr:to>
      <xdr:col>3</xdr:col>
      <xdr:colOff>275167</xdr:colOff>
      <xdr:row>5</xdr:row>
      <xdr:rowOff>189872</xdr:rowOff>
    </xdr:to>
    <xdr:pic>
      <xdr:nvPicPr>
        <xdr:cNvPr id="4" name="Picture 3">
          <a:extLst>
            <a:ext uri="{FF2B5EF4-FFF2-40B4-BE49-F238E27FC236}">
              <a16:creationId xmlns:a16="http://schemas.microsoft.com/office/drawing/2014/main" id="{94092C30-1F7A-EE41-419C-F3DD656E0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209" y="242878"/>
          <a:ext cx="1137708" cy="867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BANK%20RECONCILIATIONS/Corrospondence/Finance%20Evaluations%202022/Current%20Position%2004-22.xlsm" TargetMode="External"/><Relationship Id="rId1" Type="http://schemas.openxmlformats.org/officeDocument/2006/relationships/externalLinkPath" Target="/BANK%20RECONCILIATIONS/Corrospondence/Finance%20Evaluations%202022/Current%20Position%2004-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ris P&amp;L"/>
      <sheetName val="FSol P&amp;L"/>
      <sheetName val="CUMULATIVES"/>
      <sheetName val="Maris DATA"/>
      <sheetName val="FSL DATA"/>
      <sheetName val="CONTROL"/>
      <sheetName val="MARIS BOARD Paper Report - Mtly"/>
      <sheetName val="MARIS BOARD Paper Report- Cumul"/>
      <sheetName val="Balance Sheet DATA"/>
      <sheetName val="BALANCE SHEET"/>
      <sheetName val="FSL BOARD Paper Rept Cumulative"/>
    </sheetNames>
    <sheetDataSet>
      <sheetData sheetId="0" refreshError="1"/>
      <sheetData sheetId="1" refreshError="1"/>
      <sheetData sheetId="2" refreshError="1"/>
      <sheetData sheetId="3" refreshError="1"/>
      <sheetData sheetId="4" refreshError="1"/>
      <sheetData sheetId="5" refreshError="1">
        <row r="3">
          <cell r="B3">
            <v>4</v>
          </cell>
        </row>
        <row r="5">
          <cell r="B5">
            <v>44681</v>
          </cell>
        </row>
      </sheetData>
      <sheetData sheetId="6" refreshError="1"/>
      <sheetData sheetId="7" refreshError="1"/>
      <sheetData sheetId="8" refreshError="1">
        <row r="4">
          <cell r="B4" t="str">
            <v>Tag</v>
          </cell>
          <cell r="C4" t="str">
            <v>Jan</v>
          </cell>
          <cell r="D4" t="str">
            <v>Feb</v>
          </cell>
          <cell r="E4" t="str">
            <v>Mar</v>
          </cell>
          <cell r="F4" t="str">
            <v>Apr</v>
          </cell>
          <cell r="G4" t="str">
            <v>May</v>
          </cell>
          <cell r="H4" t="str">
            <v>June</v>
          </cell>
          <cell r="I4" t="str">
            <v>July</v>
          </cell>
          <cell r="J4" t="str">
            <v>Aug</v>
          </cell>
          <cell r="K4" t="str">
            <v>Sept</v>
          </cell>
          <cell r="L4" t="str">
            <v>Oct</v>
          </cell>
          <cell r="M4" t="str">
            <v>Nov</v>
          </cell>
          <cell r="N4" t="str">
            <v>Dec</v>
          </cell>
        </row>
        <row r="5">
          <cell r="C5">
            <v>1</v>
          </cell>
          <cell r="D5">
            <v>2</v>
          </cell>
          <cell r="E5">
            <v>3</v>
          </cell>
          <cell r="F5">
            <v>4</v>
          </cell>
          <cell r="G5">
            <v>5</v>
          </cell>
          <cell r="H5">
            <v>6</v>
          </cell>
          <cell r="I5">
            <v>7</v>
          </cell>
          <cell r="J5">
            <v>8</v>
          </cell>
          <cell r="K5">
            <v>9</v>
          </cell>
          <cell r="L5">
            <v>10</v>
          </cell>
          <cell r="M5">
            <v>11</v>
          </cell>
          <cell r="N5">
            <v>12</v>
          </cell>
        </row>
        <row r="8">
          <cell r="B8" t="str">
            <v xml:space="preserve">Freehold Property </v>
          </cell>
          <cell r="F8">
            <v>2871621.28</v>
          </cell>
        </row>
        <row r="9">
          <cell r="B9" t="str">
            <v xml:space="preserve">Freehold Property </v>
          </cell>
          <cell r="F9">
            <v>-1417765.99</v>
          </cell>
        </row>
        <row r="10">
          <cell r="B10" t="str">
            <v xml:space="preserve">Freehold Property </v>
          </cell>
          <cell r="F10">
            <v>0</v>
          </cell>
        </row>
        <row r="11">
          <cell r="B11" t="str">
            <v>Vehicles</v>
          </cell>
          <cell r="F11">
            <v>1398843.1600000001</v>
          </cell>
        </row>
        <row r="12">
          <cell r="B12" t="str">
            <v>Vehicles</v>
          </cell>
          <cell r="F12">
            <v>-442939.93</v>
          </cell>
        </row>
        <row r="13">
          <cell r="B13" t="str">
            <v>Office Equip</v>
          </cell>
          <cell r="F13">
            <v>1705859.88</v>
          </cell>
        </row>
        <row r="14">
          <cell r="B14" t="str">
            <v>Office Equip</v>
          </cell>
          <cell r="F14">
            <v>-998311.40999999992</v>
          </cell>
        </row>
        <row r="16">
          <cell r="F16">
            <v>3117306.9899999998</v>
          </cell>
        </row>
        <row r="18">
          <cell r="B18" t="str">
            <v>Amounts due from Maris Group of Companies</v>
          </cell>
          <cell r="F18">
            <v>0</v>
          </cell>
        </row>
        <row r="19">
          <cell r="B19" t="str">
            <v>Goodwill</v>
          </cell>
          <cell r="F19">
            <v>5955161.8499999996</v>
          </cell>
        </row>
        <row r="22">
          <cell r="B22" t="str">
            <v>Amounts Recoverable on Contracts</v>
          </cell>
          <cell r="F22">
            <v>9497771.540000001</v>
          </cell>
        </row>
        <row r="23">
          <cell r="B23" t="str">
            <v>Amounts due from Maris Group of Companies</v>
          </cell>
          <cell r="F23">
            <v>0</v>
          </cell>
        </row>
        <row r="24">
          <cell r="B24" t="str">
            <v>Accruals &amp; wip</v>
          </cell>
          <cell r="F24">
            <v>0</v>
          </cell>
        </row>
        <row r="25">
          <cell r="B25" t="str">
            <v>Stocks</v>
          </cell>
          <cell r="F25">
            <v>0</v>
          </cell>
        </row>
        <row r="26">
          <cell r="B26" t="str">
            <v>Trade Debtors</v>
          </cell>
          <cell r="F26">
            <v>19953349.190000001</v>
          </cell>
        </row>
        <row r="27">
          <cell r="B27" t="str">
            <v>Trade Debtors</v>
          </cell>
          <cell r="F27">
            <v>-1627798.08</v>
          </cell>
        </row>
        <row r="28">
          <cell r="B28" t="str">
            <v>Trade Debtors</v>
          </cell>
          <cell r="F28">
            <v>2968822.78</v>
          </cell>
        </row>
        <row r="29">
          <cell r="B29" t="str">
            <v>Trade Debtors</v>
          </cell>
          <cell r="F29">
            <v>74847.69</v>
          </cell>
        </row>
        <row r="30">
          <cell r="B30" t="str">
            <v>Trade Debtors</v>
          </cell>
          <cell r="F30">
            <v>0</v>
          </cell>
        </row>
        <row r="31">
          <cell r="B31" t="str">
            <v>Trade Debtors</v>
          </cell>
          <cell r="F31">
            <v>0</v>
          </cell>
        </row>
        <row r="32">
          <cell r="B32" t="str">
            <v>Trade Debtors</v>
          </cell>
          <cell r="F32">
            <v>-178771.89</v>
          </cell>
        </row>
        <row r="33">
          <cell r="B33" t="str">
            <v>Trade Debtors</v>
          </cell>
          <cell r="F33">
            <v>51561.440000000002</v>
          </cell>
        </row>
        <row r="34">
          <cell r="B34" t="str">
            <v>Other Debtors &amp; Prepayments</v>
          </cell>
          <cell r="F34">
            <v>0</v>
          </cell>
        </row>
        <row r="35">
          <cell r="B35" t="str">
            <v>Other Debtors &amp; Prepayments</v>
          </cell>
          <cell r="F35">
            <v>215678.88999999998</v>
          </cell>
        </row>
        <row r="36">
          <cell r="B36" t="str">
            <v>Other Debtors &amp; Prepayments</v>
          </cell>
          <cell r="F36">
            <v>2044265.69</v>
          </cell>
        </row>
        <row r="37">
          <cell r="B37" t="str">
            <v>Trade Debtors</v>
          </cell>
          <cell r="F37">
            <v>0.33</v>
          </cell>
        </row>
        <row r="38">
          <cell r="B38" t="str">
            <v>Amounts due from Maris Group of Companies</v>
          </cell>
          <cell r="F38">
            <v>-46.520000010728836</v>
          </cell>
        </row>
        <row r="39">
          <cell r="B39" t="str">
            <v>Amounts due from Maris Group of Companies</v>
          </cell>
          <cell r="F39">
            <v>3442774.95</v>
          </cell>
        </row>
        <row r="40">
          <cell r="B40" t="str">
            <v>Amounts due from Maris Group of Companies</v>
          </cell>
          <cell r="F40">
            <v>0</v>
          </cell>
        </row>
        <row r="41">
          <cell r="B41" t="str">
            <v>Amounts due from Maris Group of Companies</v>
          </cell>
          <cell r="F41">
            <v>0</v>
          </cell>
        </row>
        <row r="42">
          <cell r="B42" t="str">
            <v>Amounts due from Maris Group of Companies</v>
          </cell>
          <cell r="F42">
            <v>0</v>
          </cell>
        </row>
        <row r="43">
          <cell r="B43" t="str">
            <v>Amounts due from Maris Group of Companies</v>
          </cell>
          <cell r="F43">
            <v>0</v>
          </cell>
        </row>
        <row r="44">
          <cell r="B44" t="str">
            <v>Amounts due from Maris Group of Companies</v>
          </cell>
          <cell r="F44">
            <v>8788041.9900000002</v>
          </cell>
        </row>
        <row r="45">
          <cell r="B45" t="str">
            <v>Amounts due from Maris Group of Companies</v>
          </cell>
          <cell r="F45">
            <v>0</v>
          </cell>
        </row>
        <row r="46">
          <cell r="B46" t="str">
            <v>Amounts due from Maris Group of Companies</v>
          </cell>
          <cell r="F46">
            <v>3891907.98</v>
          </cell>
        </row>
        <row r="47">
          <cell r="B47" t="str">
            <v>Amounts due from Maris Group of Companies</v>
          </cell>
          <cell r="F47">
            <v>1638.4</v>
          </cell>
        </row>
        <row r="48">
          <cell r="B48" t="str">
            <v>Amounts due from Maris Group of Companies</v>
          </cell>
          <cell r="F48">
            <v>76227.990000000005</v>
          </cell>
        </row>
        <row r="49">
          <cell r="B49" t="str">
            <v>Amounts due from Maris Group of Companies</v>
          </cell>
          <cell r="F49">
            <v>0</v>
          </cell>
        </row>
        <row r="50">
          <cell r="B50" t="str">
            <v>Amounts due from Maris Group of Companies</v>
          </cell>
          <cell r="F50">
            <v>0</v>
          </cell>
        </row>
        <row r="51">
          <cell r="B51" t="str">
            <v>Amounts due from Maris Group of Companies</v>
          </cell>
          <cell r="F51">
            <v>133461.75</v>
          </cell>
        </row>
        <row r="53">
          <cell r="F53">
            <v>55288895.969999984</v>
          </cell>
        </row>
        <row r="55">
          <cell r="B55" t="str">
            <v>Cash at bank</v>
          </cell>
          <cell r="F55">
            <v>169839.42000000004</v>
          </cell>
        </row>
        <row r="56">
          <cell r="B56" t="str">
            <v>Cash at bank</v>
          </cell>
          <cell r="F56">
            <v>4921489.6899999995</v>
          </cell>
        </row>
        <row r="57">
          <cell r="B57" t="str">
            <v>Cash at bank</v>
          </cell>
          <cell r="F57">
            <v>3079535.43</v>
          </cell>
        </row>
        <row r="58">
          <cell r="B58" t="str">
            <v>Cash at bank</v>
          </cell>
          <cell r="F58">
            <v>500</v>
          </cell>
        </row>
        <row r="59">
          <cell r="B59" t="str">
            <v>Cash at bank</v>
          </cell>
          <cell r="F59">
            <v>7729.78</v>
          </cell>
        </row>
        <row r="60">
          <cell r="F60">
            <v>0</v>
          </cell>
        </row>
        <row r="61">
          <cell r="F61">
            <v>8179094.3200000003</v>
          </cell>
        </row>
        <row r="63">
          <cell r="F63">
            <v>0</v>
          </cell>
        </row>
        <row r="64">
          <cell r="F64">
            <v>0</v>
          </cell>
        </row>
        <row r="65">
          <cell r="F65">
            <v>0</v>
          </cell>
        </row>
        <row r="66">
          <cell r="B66" t="str">
            <v>Trade Creditors</v>
          </cell>
          <cell r="F66">
            <v>-1824000.21</v>
          </cell>
        </row>
        <row r="67">
          <cell r="B67" t="str">
            <v>Trade Creditors</v>
          </cell>
          <cell r="F67">
            <v>-7476515.2300000004</v>
          </cell>
        </row>
        <row r="68">
          <cell r="B68" t="str">
            <v>Trade Creditors</v>
          </cell>
          <cell r="F68">
            <v>0</v>
          </cell>
        </row>
        <row r="69">
          <cell r="B69" t="str">
            <v>Trade Creditors</v>
          </cell>
          <cell r="F69">
            <v>-520635.46</v>
          </cell>
        </row>
        <row r="70">
          <cell r="B70" t="str">
            <v>Accruals &amp; wip</v>
          </cell>
          <cell r="F70">
            <v>-2323137.85</v>
          </cell>
        </row>
        <row r="71">
          <cell r="B71" t="str">
            <v>Amount due to members</v>
          </cell>
          <cell r="F71">
            <v>-14870390.93</v>
          </cell>
        </row>
        <row r="72">
          <cell r="B72" t="str">
            <v>Other taxes</v>
          </cell>
          <cell r="F72">
            <v>0</v>
          </cell>
        </row>
        <row r="73">
          <cell r="B73" t="str">
            <v>Other taxes</v>
          </cell>
          <cell r="F73">
            <v>-1111565.17</v>
          </cell>
        </row>
        <row r="74">
          <cell r="B74" t="str">
            <v>Other taxes</v>
          </cell>
          <cell r="F74">
            <v>-582083.63</v>
          </cell>
        </row>
        <row r="75">
          <cell r="B75" t="str">
            <v>Other taxes</v>
          </cell>
          <cell r="F75">
            <v>-78284.679999999993</v>
          </cell>
        </row>
        <row r="76">
          <cell r="B76" t="str">
            <v>Other taxes</v>
          </cell>
          <cell r="F76">
            <v>-39784.81</v>
          </cell>
        </row>
        <row r="77">
          <cell r="B77" t="str">
            <v>Other taxes</v>
          </cell>
          <cell r="F77">
            <v>-28241.66</v>
          </cell>
        </row>
        <row r="78">
          <cell r="B78" t="str">
            <v>Other taxes</v>
          </cell>
          <cell r="F78">
            <v>13190.99</v>
          </cell>
        </row>
        <row r="79">
          <cell r="B79" t="str">
            <v>Other taxes</v>
          </cell>
          <cell r="F79">
            <v>-495580.6</v>
          </cell>
        </row>
        <row r="80">
          <cell r="B80" t="str">
            <v>Other taxes</v>
          </cell>
          <cell r="F80">
            <v>-2783452.78</v>
          </cell>
        </row>
        <row r="81">
          <cell r="B81" t="str">
            <v>Other taxes</v>
          </cell>
          <cell r="F81">
            <v>0</v>
          </cell>
        </row>
        <row r="82">
          <cell r="B82" t="str">
            <v>Other taxes</v>
          </cell>
          <cell r="F82">
            <v>446404.48</v>
          </cell>
        </row>
        <row r="83">
          <cell r="F83">
            <v>0</v>
          </cell>
        </row>
        <row r="84">
          <cell r="B84" t="str">
            <v>Accruals &amp; wip</v>
          </cell>
          <cell r="F84">
            <v>318625.86000000034</v>
          </cell>
        </row>
        <row r="85">
          <cell r="B85" t="str">
            <v>Other taxes</v>
          </cell>
          <cell r="F85">
            <v>0</v>
          </cell>
        </row>
        <row r="86">
          <cell r="B86" t="str">
            <v>Other taxes</v>
          </cell>
          <cell r="F86">
            <v>0</v>
          </cell>
        </row>
        <row r="87">
          <cell r="B87" t="str">
            <v>Other taxes</v>
          </cell>
          <cell r="F87">
            <v>0</v>
          </cell>
        </row>
        <row r="88">
          <cell r="B88" t="str">
            <v>Other taxes</v>
          </cell>
          <cell r="F88">
            <v>0</v>
          </cell>
        </row>
        <row r="89">
          <cell r="B89" t="str">
            <v>Other taxes</v>
          </cell>
          <cell r="F89">
            <v>0</v>
          </cell>
        </row>
        <row r="90">
          <cell r="B90" t="str">
            <v>Accruals &amp; wip</v>
          </cell>
          <cell r="F90">
            <v>-749972.3</v>
          </cell>
        </row>
        <row r="91">
          <cell r="B91" t="str">
            <v>Amounts Invoiced in Advance</v>
          </cell>
          <cell r="F91">
            <v>-2.1799999999999997</v>
          </cell>
        </row>
        <row r="92">
          <cell r="B92" t="str">
            <v>Amounts Invoiced in Advance</v>
          </cell>
          <cell r="F92">
            <v>-8878179.879999999</v>
          </cell>
        </row>
        <row r="94">
          <cell r="F94">
            <v>-40983606.040000007</v>
          </cell>
        </row>
        <row r="96">
          <cell r="F96">
            <v>0</v>
          </cell>
        </row>
        <row r="97">
          <cell r="F97">
            <v>0</v>
          </cell>
        </row>
        <row r="98">
          <cell r="F98">
            <v>0</v>
          </cell>
        </row>
        <row r="100">
          <cell r="F100">
            <v>25601691.23999998</v>
          </cell>
        </row>
        <row r="103">
          <cell r="B103" t="str">
            <v>Members capital classified as a liability under</v>
          </cell>
          <cell r="F103">
            <v>20000000</v>
          </cell>
        </row>
        <row r="104">
          <cell r="B104" t="str">
            <v>Members capital classified as a liability under</v>
          </cell>
          <cell r="F104">
            <v>105000</v>
          </cell>
        </row>
        <row r="105">
          <cell r="F105">
            <v>0</v>
          </cell>
        </row>
        <row r="106">
          <cell r="F106">
            <v>0</v>
          </cell>
        </row>
        <row r="107">
          <cell r="F107">
            <v>5496628.9800000004</v>
          </cell>
        </row>
        <row r="108">
          <cell r="F108">
            <v>62.259999996051192</v>
          </cell>
        </row>
        <row r="110">
          <cell r="F110">
            <v>25601691.239999995</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RDA branding">
      <a:dk1>
        <a:srgbClr val="000000"/>
      </a:dk1>
      <a:lt1>
        <a:sysClr val="window" lastClr="FFFFFF"/>
      </a:lt1>
      <a:dk2>
        <a:srgbClr val="6B646A"/>
      </a:dk2>
      <a:lt2>
        <a:srgbClr val="EEEDEE"/>
      </a:lt2>
      <a:accent1>
        <a:srgbClr val="857EEA"/>
      </a:accent1>
      <a:accent2>
        <a:srgbClr val="A59DF3"/>
      </a:accent2>
      <a:accent3>
        <a:srgbClr val="C2BFF4"/>
      </a:accent3>
      <a:accent4>
        <a:srgbClr val="E1DFF9"/>
      </a:accent4>
      <a:accent5>
        <a:srgbClr val="F3F2FD"/>
      </a:accent5>
      <a:accent6>
        <a:srgbClr val="321A89"/>
      </a:accent6>
      <a:hlink>
        <a:srgbClr val="C2BFF4"/>
      </a:hlink>
      <a:folHlink>
        <a:srgbClr val="857E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269654B-D6DE-4F50-82DC-AC2A5B9EB320}">
  <we:reference id="WA200009404" version="1.0.0.8" store="Omex" storeType="OMEX"/>
  <we:alternateReferences>
    <we:reference id="WA200009404" version="1.0.0.8" store="WA200009404" storeType="OMEX"/>
  </we:alternateReferences>
  <we:properties>
    <we:property name="claude.fileId" value="&quot;19e30e06-959b-4ee4-bc2b-9d7ddb6ce78b&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DE60-5A4D-497F-B894-F445A7B171D0}">
  <sheetPr>
    <pageSetUpPr fitToPage="1"/>
  </sheetPr>
  <dimension ref="B1:I32"/>
  <sheetViews>
    <sheetView showGridLines="0" tabSelected="1" zoomScaleNormal="100" zoomScaleSheetLayoutView="100" workbookViewId="0"/>
  </sheetViews>
  <sheetFormatPr baseColWidth="10" defaultColWidth="8.33203125" defaultRowHeight="19" x14ac:dyDescent="0.3"/>
  <cols>
    <col min="1" max="1" width="3.33203125" style="16" customWidth="1"/>
    <col min="2" max="2" width="8.33203125" style="16"/>
    <col min="3" max="3" width="4.6640625" style="16" customWidth="1"/>
    <col min="4" max="4" width="35.33203125" style="16" customWidth="1"/>
    <col min="5" max="5" width="22.33203125" style="16" customWidth="1"/>
    <col min="6" max="16384" width="8.33203125" style="16"/>
  </cols>
  <sheetData>
    <row r="1" spans="2:9" ht="1" customHeight="1" x14ac:dyDescent="0.3"/>
    <row r="7" spans="2:9" ht="3" customHeight="1" x14ac:dyDescent="0.3"/>
    <row r="8" spans="2:9" s="17" customFormat="1" x14ac:dyDescent="0.3">
      <c r="B8" s="42" t="s">
        <v>23</v>
      </c>
    </row>
    <row r="9" spans="2:9" s="17" customFormat="1" ht="3" customHeight="1" x14ac:dyDescent="0.3"/>
    <row r="10" spans="2:9" s="17" customFormat="1" ht="50.25" customHeight="1" x14ac:dyDescent="0.3">
      <c r="B10" s="23" t="s">
        <v>28</v>
      </c>
    </row>
    <row r="11" spans="2:9" s="17" customFormat="1" x14ac:dyDescent="0.3">
      <c r="B11" s="18" t="s">
        <v>0</v>
      </c>
      <c r="D11" s="19">
        <v>46160</v>
      </c>
    </row>
    <row r="12" spans="2:9" s="17" customFormat="1" x14ac:dyDescent="0.3">
      <c r="B12" s="18" t="s">
        <v>1</v>
      </c>
      <c r="D12" s="20" t="s">
        <v>4</v>
      </c>
    </row>
    <row r="13" spans="2:9" s="17" customFormat="1" x14ac:dyDescent="0.3">
      <c r="B13" s="18" t="s">
        <v>2</v>
      </c>
      <c r="D13" s="20" t="s">
        <v>3</v>
      </c>
    </row>
    <row r="14" spans="2:9" s="17" customFormat="1" ht="20" thickBot="1" x14ac:dyDescent="0.35"/>
    <row r="15" spans="2:9" x14ac:dyDescent="0.3">
      <c r="B15" s="43" t="s">
        <v>26</v>
      </c>
      <c r="C15" s="44"/>
      <c r="D15" s="44"/>
      <c r="E15" s="44"/>
      <c r="F15" s="44"/>
      <c r="G15" s="44"/>
      <c r="H15" s="44"/>
      <c r="I15" s="45"/>
    </row>
    <row r="16" spans="2:9" x14ac:dyDescent="0.3">
      <c r="B16" s="46"/>
      <c r="C16" s="47"/>
      <c r="D16" s="47"/>
      <c r="E16" s="47"/>
      <c r="F16" s="47"/>
      <c r="G16" s="47"/>
      <c r="H16" s="47"/>
      <c r="I16" s="48"/>
    </row>
    <row r="17" spans="2:9" x14ac:dyDescent="0.3">
      <c r="B17" s="46"/>
      <c r="C17" s="47"/>
      <c r="D17" s="47"/>
      <c r="E17" s="47"/>
      <c r="F17" s="47"/>
      <c r="G17" s="47"/>
      <c r="H17" s="47"/>
      <c r="I17" s="48"/>
    </row>
    <row r="18" spans="2:9" x14ac:dyDescent="0.3">
      <c r="B18" s="46"/>
      <c r="C18" s="47"/>
      <c r="D18" s="47"/>
      <c r="E18" s="47"/>
      <c r="F18" s="47"/>
      <c r="G18" s="47"/>
      <c r="H18" s="47"/>
      <c r="I18" s="48"/>
    </row>
    <row r="19" spans="2:9" x14ac:dyDescent="0.3">
      <c r="B19" s="46"/>
      <c r="C19" s="47"/>
      <c r="D19" s="47"/>
      <c r="E19" s="47"/>
      <c r="F19" s="47"/>
      <c r="G19" s="47"/>
      <c r="H19" s="47"/>
      <c r="I19" s="48"/>
    </row>
    <row r="20" spans="2:9" x14ac:dyDescent="0.3">
      <c r="B20" s="46"/>
      <c r="C20" s="47"/>
      <c r="D20" s="47"/>
      <c r="E20" s="47"/>
      <c r="F20" s="47"/>
      <c r="G20" s="47"/>
      <c r="H20" s="47"/>
      <c r="I20" s="48"/>
    </row>
    <row r="21" spans="2:9" x14ac:dyDescent="0.3">
      <c r="B21" s="46"/>
      <c r="C21" s="47"/>
      <c r="D21" s="47"/>
      <c r="E21" s="47"/>
      <c r="F21" s="47"/>
      <c r="G21" s="47"/>
      <c r="H21" s="47"/>
      <c r="I21" s="48"/>
    </row>
    <row r="22" spans="2:9" x14ac:dyDescent="0.3">
      <c r="B22" s="46"/>
      <c r="C22" s="47"/>
      <c r="D22" s="47"/>
      <c r="E22" s="47"/>
      <c r="F22" s="47"/>
      <c r="G22" s="47"/>
      <c r="H22" s="47"/>
      <c r="I22" s="48"/>
    </row>
    <row r="23" spans="2:9" x14ac:dyDescent="0.3">
      <c r="B23" s="46"/>
      <c r="C23" s="47"/>
      <c r="D23" s="47"/>
      <c r="E23" s="47"/>
      <c r="F23" s="47"/>
      <c r="G23" s="47"/>
      <c r="H23" s="47"/>
      <c r="I23" s="48"/>
    </row>
    <row r="24" spans="2:9" x14ac:dyDescent="0.3">
      <c r="B24" s="46"/>
      <c r="C24" s="47"/>
      <c r="D24" s="47"/>
      <c r="E24" s="47"/>
      <c r="F24" s="47"/>
      <c r="G24" s="47"/>
      <c r="H24" s="47"/>
      <c r="I24" s="48"/>
    </row>
    <row r="25" spans="2:9" x14ac:dyDescent="0.3">
      <c r="B25" s="46"/>
      <c r="C25" s="47"/>
      <c r="D25" s="47"/>
      <c r="E25" s="47"/>
      <c r="F25" s="47"/>
      <c r="G25" s="47"/>
      <c r="H25" s="47"/>
      <c r="I25" s="48"/>
    </row>
    <row r="26" spans="2:9" ht="20.5" customHeight="1" x14ac:dyDescent="0.3">
      <c r="B26" s="46"/>
      <c r="C26" s="47"/>
      <c r="D26" s="47"/>
      <c r="E26" s="47"/>
      <c r="F26" s="47"/>
      <c r="G26" s="47"/>
      <c r="H26" s="47"/>
      <c r="I26" s="48"/>
    </row>
    <row r="27" spans="2:9" x14ac:dyDescent="0.3">
      <c r="B27" s="46"/>
      <c r="C27" s="47"/>
      <c r="D27" s="47"/>
      <c r="E27" s="47"/>
      <c r="F27" s="47"/>
      <c r="G27" s="47"/>
      <c r="H27" s="47"/>
      <c r="I27" s="48"/>
    </row>
    <row r="28" spans="2:9" x14ac:dyDescent="0.3">
      <c r="B28" s="46"/>
      <c r="C28" s="47"/>
      <c r="D28" s="47"/>
      <c r="E28" s="47"/>
      <c r="F28" s="47"/>
      <c r="G28" s="47"/>
      <c r="H28" s="47"/>
      <c r="I28" s="48"/>
    </row>
    <row r="29" spans="2:9" x14ac:dyDescent="0.3">
      <c r="B29" s="46"/>
      <c r="C29" s="47"/>
      <c r="D29" s="47"/>
      <c r="E29" s="47"/>
      <c r="F29" s="47"/>
      <c r="G29" s="47"/>
      <c r="H29" s="47"/>
      <c r="I29" s="48"/>
    </row>
    <row r="30" spans="2:9" x14ac:dyDescent="0.3">
      <c r="B30" s="46"/>
      <c r="C30" s="47"/>
      <c r="D30" s="47"/>
      <c r="E30" s="47"/>
      <c r="F30" s="47"/>
      <c r="G30" s="47"/>
      <c r="H30" s="47"/>
      <c r="I30" s="48"/>
    </row>
    <row r="31" spans="2:9" x14ac:dyDescent="0.3">
      <c r="B31" s="46"/>
      <c r="C31" s="47"/>
      <c r="D31" s="47"/>
      <c r="E31" s="47"/>
      <c r="F31" s="47"/>
      <c r="G31" s="47"/>
      <c r="H31" s="47"/>
      <c r="I31" s="48"/>
    </row>
    <row r="32" spans="2:9" ht="20" thickBot="1" x14ac:dyDescent="0.35">
      <c r="B32" s="49"/>
      <c r="C32" s="50"/>
      <c r="D32" s="50"/>
      <c r="E32" s="50"/>
      <c r="F32" s="50"/>
      <c r="G32" s="50"/>
      <c r="H32" s="50"/>
      <c r="I32" s="51"/>
    </row>
  </sheetData>
  <mergeCells count="1">
    <mergeCell ref="B15:I32"/>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DC7D7-3F35-4356-A4E4-25E2ED14EDA3}">
  <sheetPr>
    <pageSetUpPr fitToPage="1"/>
  </sheetPr>
  <dimension ref="B1:K141"/>
  <sheetViews>
    <sheetView showGridLines="0" zoomScaleNormal="100" workbookViewId="0"/>
  </sheetViews>
  <sheetFormatPr baseColWidth="10" defaultColWidth="15.6640625" defaultRowHeight="20.25" customHeight="1" x14ac:dyDescent="0.2"/>
  <cols>
    <col min="1" max="1" width="1.33203125" style="2" customWidth="1"/>
    <col min="2" max="2" width="40.33203125" style="2" customWidth="1"/>
    <col min="3" max="3" width="15.33203125" style="9" customWidth="1"/>
    <col min="4" max="11" width="15.6640625" style="9"/>
    <col min="12" max="16384" width="15.6640625" style="2"/>
  </cols>
  <sheetData>
    <row r="1" spans="2:11" ht="3" customHeight="1" x14ac:dyDescent="0.2"/>
    <row r="2" spans="2:11" ht="20.25" customHeight="1" x14ac:dyDescent="0.2">
      <c r="B2" s="12" t="s">
        <v>25</v>
      </c>
    </row>
    <row r="3" spans="2:11" ht="20.25" customHeight="1" x14ac:dyDescent="0.2">
      <c r="B3" s="5" t="str">
        <f>'Cover sheet'!$B$10</f>
        <v>A v M Calculator</v>
      </c>
    </row>
    <row r="4" spans="2:11" ht="20.25" customHeight="1" x14ac:dyDescent="0.2">
      <c r="B4" s="6" t="str">
        <f>'Cover sheet'!B8</f>
        <v>FOR REFERENCE ONLY</v>
      </c>
    </row>
    <row r="5" spans="2:11" ht="20.25" customHeight="1" x14ac:dyDescent="0.2">
      <c r="B5" s="13">
        <f>'Cover sheet'!D11</f>
        <v>46160</v>
      </c>
    </row>
    <row r="6" spans="2:11" ht="20.25" customHeight="1" x14ac:dyDescent="0.2">
      <c r="B6" s="7" t="str">
        <f ca="1">MID(CELL("filename",A1),FIND("]",CELL("filename",A1))+1,255)</f>
        <v>Summary</v>
      </c>
    </row>
    <row r="7" spans="2:11" s="8" customFormat="1" ht="5.25" customHeight="1" x14ac:dyDescent="0.2">
      <c r="C7" s="10"/>
      <c r="D7" s="10"/>
      <c r="E7" s="10"/>
      <c r="F7" s="10"/>
      <c r="G7" s="10"/>
      <c r="H7" s="10"/>
      <c r="I7" s="10"/>
      <c r="J7" s="10"/>
      <c r="K7" s="10"/>
    </row>
    <row r="8" spans="2:11" ht="15" customHeight="1" x14ac:dyDescent="0.2"/>
    <row r="9" spans="2:11" ht="20.25" customHeight="1" x14ac:dyDescent="0.2">
      <c r="B9" s="21" t="s">
        <v>15</v>
      </c>
      <c r="C9" s="22"/>
      <c r="D9" s="22"/>
      <c r="E9" s="22"/>
      <c r="F9" s="22"/>
      <c r="G9" s="22"/>
    </row>
    <row r="11" spans="2:11" ht="20.25" customHeight="1" x14ac:dyDescent="0.2">
      <c r="B11" s="14" t="s">
        <v>16</v>
      </c>
      <c r="C11" s="15"/>
      <c r="D11" s="15"/>
      <c r="E11" s="15"/>
      <c r="F11" s="15"/>
      <c r="G11" s="15"/>
    </row>
    <row r="12" spans="2:11" ht="5" customHeight="1" thickBot="1" x14ac:dyDescent="0.25"/>
    <row r="13" spans="2:11" ht="20.25" customHeight="1" x14ac:dyDescent="0.2">
      <c r="B13" s="52" t="s">
        <v>27</v>
      </c>
      <c r="C13" s="53"/>
      <c r="D13" s="53"/>
      <c r="E13" s="53"/>
      <c r="F13" s="53"/>
      <c r="G13" s="54"/>
    </row>
    <row r="14" spans="2:11" ht="20.25" customHeight="1" x14ac:dyDescent="0.2">
      <c r="B14" s="55"/>
      <c r="C14" s="56"/>
      <c r="D14" s="56"/>
      <c r="E14" s="56"/>
      <c r="F14" s="56"/>
      <c r="G14" s="57"/>
    </row>
    <row r="15" spans="2:11" ht="20.25" customHeight="1" x14ac:dyDescent="0.2">
      <c r="B15" s="55"/>
      <c r="C15" s="56"/>
      <c r="D15" s="56"/>
      <c r="E15" s="56"/>
      <c r="F15" s="56"/>
      <c r="G15" s="57"/>
    </row>
    <row r="16" spans="2:11" ht="20.25" customHeight="1" x14ac:dyDescent="0.2">
      <c r="B16" s="55"/>
      <c r="C16" s="56"/>
      <c r="D16" s="56"/>
      <c r="E16" s="56"/>
      <c r="F16" s="56"/>
      <c r="G16" s="57"/>
    </row>
    <row r="17" spans="2:11" ht="20.25" customHeight="1" x14ac:dyDescent="0.2">
      <c r="B17" s="55"/>
      <c r="C17" s="56"/>
      <c r="D17" s="56"/>
      <c r="E17" s="56"/>
      <c r="F17" s="56"/>
      <c r="G17" s="57"/>
    </row>
    <row r="18" spans="2:11" ht="20.25" customHeight="1" x14ac:dyDescent="0.2">
      <c r="B18" s="55"/>
      <c r="C18" s="56"/>
      <c r="D18" s="56"/>
      <c r="E18" s="56"/>
      <c r="F18" s="56"/>
      <c r="G18" s="57"/>
    </row>
    <row r="19" spans="2:11" ht="20.25" customHeight="1" x14ac:dyDescent="0.2">
      <c r="B19" s="55"/>
      <c r="C19" s="56"/>
      <c r="D19" s="56"/>
      <c r="E19" s="56"/>
      <c r="F19" s="56"/>
      <c r="G19" s="57"/>
    </row>
    <row r="20" spans="2:11" ht="20.25" customHeight="1" x14ac:dyDescent="0.2">
      <c r="B20" s="55"/>
      <c r="C20" s="56"/>
      <c r="D20" s="56"/>
      <c r="E20" s="56"/>
      <c r="F20" s="56"/>
      <c r="G20" s="57"/>
    </row>
    <row r="21" spans="2:11" ht="20.25" customHeight="1" x14ac:dyDescent="0.2">
      <c r="B21" s="55"/>
      <c r="C21" s="56"/>
      <c r="D21" s="56"/>
      <c r="E21" s="56"/>
      <c r="F21" s="56"/>
      <c r="G21" s="57"/>
    </row>
    <row r="22" spans="2:11" ht="20.25" customHeight="1" x14ac:dyDescent="0.2">
      <c r="B22" s="55"/>
      <c r="C22" s="56"/>
      <c r="D22" s="56"/>
      <c r="E22" s="56"/>
      <c r="F22" s="56"/>
      <c r="G22" s="57"/>
    </row>
    <row r="23" spans="2:11" ht="20.25" customHeight="1" x14ac:dyDescent="0.2">
      <c r="B23" s="55"/>
      <c r="C23" s="56"/>
      <c r="D23" s="56"/>
      <c r="E23" s="56"/>
      <c r="F23" s="56"/>
      <c r="G23" s="57"/>
    </row>
    <row r="24" spans="2:11" ht="20.25" customHeight="1" x14ac:dyDescent="0.2">
      <c r="B24" s="55"/>
      <c r="C24" s="56"/>
      <c r="D24" s="56"/>
      <c r="E24" s="56"/>
      <c r="F24" s="56"/>
      <c r="G24" s="57"/>
    </row>
    <row r="25" spans="2:11" ht="20.25" customHeight="1" x14ac:dyDescent="0.2">
      <c r="B25" s="55"/>
      <c r="C25" s="56"/>
      <c r="D25" s="56"/>
      <c r="E25" s="56"/>
      <c r="F25" s="56"/>
      <c r="G25" s="57"/>
    </row>
    <row r="26" spans="2:11" ht="20.25" customHeight="1" x14ac:dyDescent="0.2">
      <c r="B26" s="55"/>
      <c r="C26" s="56"/>
      <c r="D26" s="56"/>
      <c r="E26" s="56"/>
      <c r="F26" s="56"/>
      <c r="G26" s="57"/>
    </row>
    <row r="27" spans="2:11" ht="20.25" customHeight="1" thickBot="1" x14ac:dyDescent="0.25">
      <c r="B27" s="58"/>
      <c r="C27" s="59"/>
      <c r="D27" s="59"/>
      <c r="E27" s="59"/>
      <c r="F27" s="59"/>
      <c r="G27" s="60"/>
    </row>
    <row r="29" spans="2:11" ht="20.25" customHeight="1" x14ac:dyDescent="0.2">
      <c r="B29" s="14" t="s">
        <v>14</v>
      </c>
      <c r="C29" s="15"/>
      <c r="D29" s="15"/>
      <c r="E29" s="15"/>
      <c r="F29" s="15"/>
      <c r="G29" s="15"/>
    </row>
    <row r="30" spans="2:11" ht="3" customHeight="1" x14ac:dyDescent="0.2"/>
    <row r="31" spans="2:11" s="3" customFormat="1" ht="40" customHeight="1" thickBot="1" x14ac:dyDescent="0.25">
      <c r="B31" s="24" t="s">
        <v>5</v>
      </c>
      <c r="C31" s="25" t="s">
        <v>6</v>
      </c>
      <c r="D31" s="4"/>
      <c r="E31" s="4"/>
      <c r="F31" s="4"/>
      <c r="G31" s="4"/>
      <c r="H31" s="4"/>
      <c r="I31" s="4"/>
      <c r="J31" s="4"/>
      <c r="K31" s="4"/>
    </row>
    <row r="32" spans="2:11" s="3" customFormat="1" ht="20" customHeight="1" x14ac:dyDescent="0.2">
      <c r="B32" s="29" t="s">
        <v>11</v>
      </c>
      <c r="C32" s="30"/>
      <c r="D32" s="4"/>
      <c r="E32" s="4"/>
      <c r="F32" s="4"/>
      <c r="G32" s="4"/>
      <c r="H32" s="4"/>
      <c r="I32" s="4"/>
      <c r="J32" s="4"/>
      <c r="K32" s="4"/>
    </row>
    <row r="33" spans="2:7" ht="20.25" customHeight="1" x14ac:dyDescent="0.2">
      <c r="B33" s="26" t="s">
        <v>7</v>
      </c>
      <c r="C33" s="27">
        <v>43831</v>
      </c>
      <c r="D33" s="11"/>
      <c r="E33" s="11"/>
      <c r="F33" s="11"/>
      <c r="G33" s="11"/>
    </row>
    <row r="34" spans="2:7" ht="20.25" customHeight="1" x14ac:dyDescent="0.2">
      <c r="B34" s="26" t="s">
        <v>8</v>
      </c>
      <c r="C34" s="27">
        <v>43831</v>
      </c>
      <c r="D34" s="11"/>
      <c r="E34" s="11"/>
      <c r="F34" s="11"/>
      <c r="G34" s="11"/>
    </row>
    <row r="35" spans="2:7" ht="20.25" customHeight="1" x14ac:dyDescent="0.2">
      <c r="B35" s="26" t="s">
        <v>9</v>
      </c>
      <c r="C35" s="27">
        <v>46023</v>
      </c>
      <c r="D35" s="11"/>
      <c r="E35" s="11"/>
      <c r="F35" s="11"/>
      <c r="G35" s="11"/>
    </row>
    <row r="36" spans="2:7" ht="20.25" customHeight="1" x14ac:dyDescent="0.2">
      <c r="B36" s="28" t="s">
        <v>10</v>
      </c>
      <c r="C36" s="31">
        <v>47665</v>
      </c>
      <c r="D36" s="11"/>
      <c r="E36" s="11"/>
      <c r="F36" s="11"/>
      <c r="G36" s="11"/>
    </row>
    <row r="37" spans="2:7" ht="20.25" customHeight="1" x14ac:dyDescent="0.2">
      <c r="B37" s="29" t="s">
        <v>13</v>
      </c>
      <c r="C37" s="30"/>
      <c r="D37" s="11"/>
      <c r="E37" s="11"/>
      <c r="F37" s="11"/>
      <c r="G37" s="11"/>
    </row>
    <row r="38" spans="2:7" ht="20.25" customHeight="1" thickBot="1" x14ac:dyDescent="0.25">
      <c r="B38" s="32" t="s">
        <v>12</v>
      </c>
      <c r="C38" s="33">
        <v>1000000</v>
      </c>
      <c r="D38" s="11"/>
      <c r="E38" s="11"/>
      <c r="F38" s="11"/>
      <c r="G38" s="11"/>
    </row>
    <row r="39" spans="2:7" ht="20.25" customHeight="1" x14ac:dyDescent="0.2">
      <c r="B39" s="61" t="s">
        <v>24</v>
      </c>
      <c r="C39" s="61"/>
      <c r="D39" s="61"/>
      <c r="E39" s="61"/>
      <c r="F39" s="61"/>
      <c r="G39" s="61"/>
    </row>
    <row r="40" spans="2:7" ht="20.25" customHeight="1" x14ac:dyDescent="0.2">
      <c r="B40" s="61"/>
      <c r="C40" s="61"/>
      <c r="D40" s="61"/>
      <c r="E40" s="61"/>
      <c r="F40" s="61"/>
      <c r="G40" s="61"/>
    </row>
    <row r="41" spans="2:7" ht="20.25" customHeight="1" x14ac:dyDescent="0.2">
      <c r="C41" s="11"/>
      <c r="D41" s="11"/>
      <c r="E41" s="11"/>
      <c r="F41" s="11"/>
      <c r="G41" s="11"/>
    </row>
    <row r="42" spans="2:7" ht="20.25" customHeight="1" x14ac:dyDescent="0.2">
      <c r="B42" s="14" t="s">
        <v>17</v>
      </c>
      <c r="C42" s="15"/>
      <c r="D42" s="15"/>
      <c r="E42" s="15"/>
      <c r="F42" s="15"/>
      <c r="G42" s="15"/>
    </row>
    <row r="43" spans="2:7" ht="3" customHeight="1" x14ac:dyDescent="0.2">
      <c r="C43" s="11"/>
      <c r="D43" s="11"/>
      <c r="E43" s="11"/>
      <c r="F43" s="11"/>
    </row>
    <row r="44" spans="2:7" ht="40" customHeight="1" thickBot="1" x14ac:dyDescent="0.25">
      <c r="B44" s="1"/>
      <c r="C44" s="34" t="s">
        <v>18</v>
      </c>
      <c r="D44" s="34" t="s">
        <v>6</v>
      </c>
      <c r="E44" s="11"/>
      <c r="F44" s="11"/>
    </row>
    <row r="45" spans="2:7" ht="20.25" customHeight="1" x14ac:dyDescent="0.2">
      <c r="B45" s="35" t="s">
        <v>21</v>
      </c>
      <c r="C45" s="39">
        <f>MIN(1,(C35-C33)/(C36-C34))</f>
        <v>0.57172665623369845</v>
      </c>
      <c r="D45" s="36">
        <f>$C$38*C45</f>
        <v>571726.65623369848</v>
      </c>
      <c r="E45" s="11"/>
      <c r="F45" s="11"/>
    </row>
    <row r="46" spans="2:7" ht="20.25" customHeight="1" x14ac:dyDescent="0.2">
      <c r="B46" s="2" t="s">
        <v>19</v>
      </c>
      <c r="C46" s="40">
        <f>C45/2</f>
        <v>0.28586332811684922</v>
      </c>
      <c r="D46" s="11">
        <f>$C$38*C46</f>
        <v>285863.32811684924</v>
      </c>
      <c r="E46" s="11"/>
      <c r="F46" s="11"/>
    </row>
    <row r="47" spans="2:7" ht="20.25" customHeight="1" x14ac:dyDescent="0.2">
      <c r="B47" s="2" t="s">
        <v>20</v>
      </c>
      <c r="C47" s="40">
        <f>1-C46</f>
        <v>0.71413667188315078</v>
      </c>
      <c r="D47" s="11">
        <f>$C$38*C47</f>
        <v>714136.67188315082</v>
      </c>
      <c r="E47" s="11"/>
      <c r="F47" s="11"/>
    </row>
    <row r="48" spans="2:7" ht="20.25" customHeight="1" thickBot="1" x14ac:dyDescent="0.25">
      <c r="B48" s="1" t="s">
        <v>22</v>
      </c>
      <c r="C48" s="41">
        <f>SUM(C46:C47)</f>
        <v>1</v>
      </c>
      <c r="D48" s="34">
        <f>SUM(D46:D47)</f>
        <v>1000000</v>
      </c>
      <c r="E48" s="11"/>
      <c r="F48" s="11"/>
    </row>
    <row r="49" spans="3:6" ht="20.25" customHeight="1" x14ac:dyDescent="0.2">
      <c r="C49" s="37">
        <v>1</v>
      </c>
      <c r="D49" s="38">
        <f>C38</f>
        <v>1000000</v>
      </c>
      <c r="E49" s="11"/>
      <c r="F49" s="11"/>
    </row>
    <row r="50" spans="3:6" ht="20.25" customHeight="1" x14ac:dyDescent="0.2">
      <c r="C50" s="38" t="b">
        <f>C48=C49</f>
        <v>1</v>
      </c>
      <c r="D50" s="38" t="b">
        <f>D48=D49</f>
        <v>1</v>
      </c>
      <c r="E50" s="11"/>
      <c r="F50" s="11"/>
    </row>
    <row r="51" spans="3:6" ht="20.25" customHeight="1" x14ac:dyDescent="0.2">
      <c r="C51" s="11"/>
      <c r="D51" s="11"/>
      <c r="E51" s="11"/>
      <c r="F51" s="11"/>
    </row>
    <row r="52" spans="3:6" ht="20.25" customHeight="1" x14ac:dyDescent="0.2">
      <c r="C52" s="11"/>
      <c r="D52" s="11"/>
      <c r="E52" s="11"/>
      <c r="F52" s="11"/>
    </row>
    <row r="53" spans="3:6" ht="20.25" customHeight="1" x14ac:dyDescent="0.2">
      <c r="C53" s="11"/>
      <c r="D53" s="11"/>
      <c r="E53" s="11"/>
      <c r="F53" s="11"/>
    </row>
    <row r="54" spans="3:6" ht="20.25" customHeight="1" x14ac:dyDescent="0.2">
      <c r="C54" s="11"/>
      <c r="D54" s="11"/>
      <c r="E54" s="11"/>
      <c r="F54" s="11"/>
    </row>
    <row r="55" spans="3:6" ht="20.25" customHeight="1" x14ac:dyDescent="0.2">
      <c r="C55" s="11"/>
      <c r="D55" s="11"/>
      <c r="E55" s="11"/>
      <c r="F55" s="11"/>
    </row>
    <row r="56" spans="3:6" ht="20.25" customHeight="1" x14ac:dyDescent="0.2">
      <c r="C56" s="11"/>
      <c r="D56" s="11"/>
      <c r="E56" s="11"/>
      <c r="F56" s="11"/>
    </row>
    <row r="57" spans="3:6" ht="20.25" customHeight="1" x14ac:dyDescent="0.2">
      <c r="C57" s="11"/>
      <c r="D57" s="11"/>
      <c r="E57" s="11"/>
      <c r="F57" s="11"/>
    </row>
    <row r="58" spans="3:6" ht="20.25" customHeight="1" x14ac:dyDescent="0.2">
      <c r="C58" s="11"/>
      <c r="D58" s="11"/>
      <c r="E58" s="11"/>
      <c r="F58" s="11"/>
    </row>
    <row r="59" spans="3:6" ht="20.25" customHeight="1" x14ac:dyDescent="0.2">
      <c r="C59" s="11"/>
      <c r="D59" s="11"/>
      <c r="E59" s="11"/>
      <c r="F59" s="11"/>
    </row>
    <row r="60" spans="3:6" ht="20.25" customHeight="1" x14ac:dyDescent="0.2">
      <c r="C60" s="11"/>
      <c r="D60" s="11"/>
      <c r="E60" s="11"/>
      <c r="F60" s="11"/>
    </row>
    <row r="61" spans="3:6" ht="20.25" customHeight="1" x14ac:dyDescent="0.2">
      <c r="C61" s="11"/>
      <c r="D61" s="11"/>
      <c r="E61" s="11"/>
      <c r="F61" s="11"/>
    </row>
    <row r="62" spans="3:6" ht="20.25" customHeight="1" x14ac:dyDescent="0.2">
      <c r="C62" s="11"/>
      <c r="D62" s="11"/>
      <c r="E62" s="11"/>
      <c r="F62" s="11"/>
    </row>
    <row r="63" spans="3:6" ht="20.25" customHeight="1" x14ac:dyDescent="0.2">
      <c r="C63" s="11"/>
      <c r="D63" s="11"/>
      <c r="E63" s="11"/>
      <c r="F63" s="11"/>
    </row>
    <row r="64" spans="3:6" ht="20.25" customHeight="1" x14ac:dyDescent="0.2">
      <c r="C64" s="11"/>
      <c r="D64" s="11"/>
      <c r="E64" s="11"/>
      <c r="F64" s="11"/>
    </row>
    <row r="65" spans="3:6" ht="20.25" customHeight="1" x14ac:dyDescent="0.2">
      <c r="C65" s="11"/>
      <c r="D65" s="11"/>
      <c r="E65" s="11"/>
      <c r="F65" s="11"/>
    </row>
    <row r="66" spans="3:6" ht="20.25" customHeight="1" x14ac:dyDescent="0.2">
      <c r="C66" s="11"/>
      <c r="D66" s="11"/>
      <c r="E66" s="11"/>
      <c r="F66" s="11"/>
    </row>
    <row r="67" spans="3:6" ht="20.25" customHeight="1" x14ac:dyDescent="0.2">
      <c r="C67" s="11"/>
      <c r="D67" s="11"/>
      <c r="E67" s="11"/>
      <c r="F67" s="11"/>
    </row>
    <row r="68" spans="3:6" ht="20.25" customHeight="1" x14ac:dyDescent="0.2">
      <c r="C68" s="11"/>
      <c r="D68" s="11"/>
      <c r="E68" s="11"/>
      <c r="F68" s="11"/>
    </row>
    <row r="69" spans="3:6" ht="20.25" customHeight="1" x14ac:dyDescent="0.2">
      <c r="C69" s="11"/>
      <c r="D69" s="11"/>
      <c r="E69" s="11"/>
      <c r="F69" s="11"/>
    </row>
    <row r="70" spans="3:6" ht="20.25" customHeight="1" x14ac:dyDescent="0.2">
      <c r="C70" s="11"/>
      <c r="D70" s="11"/>
      <c r="E70" s="11"/>
      <c r="F70" s="11"/>
    </row>
    <row r="71" spans="3:6" ht="20.25" customHeight="1" x14ac:dyDescent="0.2">
      <c r="C71" s="11"/>
      <c r="D71" s="11"/>
      <c r="E71" s="11"/>
      <c r="F71" s="11"/>
    </row>
    <row r="72" spans="3:6" ht="20.25" customHeight="1" x14ac:dyDescent="0.2">
      <c r="C72" s="11"/>
      <c r="D72" s="11"/>
      <c r="E72" s="11"/>
      <c r="F72" s="11"/>
    </row>
    <row r="73" spans="3:6" ht="20.25" customHeight="1" x14ac:dyDescent="0.2">
      <c r="C73" s="11"/>
      <c r="D73" s="11"/>
      <c r="E73" s="11"/>
      <c r="F73" s="11"/>
    </row>
    <row r="74" spans="3:6" ht="20.25" customHeight="1" x14ac:dyDescent="0.2">
      <c r="C74" s="11"/>
      <c r="D74" s="11"/>
      <c r="E74" s="11"/>
      <c r="F74" s="11"/>
    </row>
    <row r="75" spans="3:6" ht="20.25" customHeight="1" x14ac:dyDescent="0.2">
      <c r="C75" s="11"/>
      <c r="D75" s="11"/>
      <c r="E75" s="11"/>
      <c r="F75" s="11"/>
    </row>
    <row r="76" spans="3:6" ht="20.25" customHeight="1" x14ac:dyDescent="0.2">
      <c r="C76" s="11"/>
      <c r="D76" s="11"/>
      <c r="E76" s="11"/>
      <c r="F76" s="11"/>
    </row>
    <row r="77" spans="3:6" ht="20.25" customHeight="1" x14ac:dyDescent="0.2">
      <c r="C77" s="11"/>
      <c r="D77" s="11"/>
      <c r="E77" s="11"/>
      <c r="F77" s="11"/>
    </row>
    <row r="78" spans="3:6" ht="20.25" customHeight="1" x14ac:dyDescent="0.2">
      <c r="C78" s="11"/>
      <c r="D78" s="11"/>
      <c r="E78" s="11"/>
      <c r="F78" s="11"/>
    </row>
    <row r="79" spans="3:6" ht="20.25" customHeight="1" x14ac:dyDescent="0.2">
      <c r="C79" s="11"/>
      <c r="D79" s="11"/>
      <c r="E79" s="11"/>
      <c r="F79" s="11"/>
    </row>
    <row r="80" spans="3:6" ht="20.25" customHeight="1" x14ac:dyDescent="0.2">
      <c r="C80" s="11"/>
      <c r="D80" s="11"/>
      <c r="E80" s="11"/>
      <c r="F80" s="11"/>
    </row>
    <row r="81" spans="3:6" ht="20.25" customHeight="1" x14ac:dyDescent="0.2">
      <c r="C81" s="11"/>
      <c r="D81" s="11"/>
      <c r="E81" s="11"/>
      <c r="F81" s="11"/>
    </row>
    <row r="82" spans="3:6" ht="20.25" customHeight="1" x14ac:dyDescent="0.2">
      <c r="C82" s="11"/>
      <c r="D82" s="11"/>
      <c r="E82" s="11"/>
      <c r="F82" s="11"/>
    </row>
    <row r="83" spans="3:6" ht="20.25" customHeight="1" x14ac:dyDescent="0.2">
      <c r="C83" s="11"/>
      <c r="D83" s="11"/>
      <c r="E83" s="11"/>
      <c r="F83" s="11"/>
    </row>
    <row r="84" spans="3:6" ht="20.25" customHeight="1" x14ac:dyDescent="0.2">
      <c r="C84" s="11"/>
      <c r="D84" s="11"/>
      <c r="E84" s="11"/>
      <c r="F84" s="11"/>
    </row>
    <row r="85" spans="3:6" ht="20.25" customHeight="1" x14ac:dyDescent="0.2">
      <c r="C85" s="11"/>
      <c r="D85" s="11"/>
      <c r="E85" s="11"/>
      <c r="F85" s="11"/>
    </row>
    <row r="86" spans="3:6" ht="20.25" customHeight="1" x14ac:dyDescent="0.2">
      <c r="C86" s="11"/>
      <c r="D86" s="11"/>
      <c r="E86" s="11"/>
      <c r="F86" s="11"/>
    </row>
    <row r="87" spans="3:6" ht="20.25" customHeight="1" x14ac:dyDescent="0.2">
      <c r="C87" s="11"/>
      <c r="D87" s="11"/>
      <c r="E87" s="11"/>
      <c r="F87" s="11"/>
    </row>
    <row r="88" spans="3:6" ht="20.25" customHeight="1" x14ac:dyDescent="0.2">
      <c r="C88" s="11"/>
      <c r="D88" s="11"/>
      <c r="E88" s="11"/>
      <c r="F88" s="11"/>
    </row>
    <row r="89" spans="3:6" ht="20.25" customHeight="1" x14ac:dyDescent="0.2">
      <c r="C89" s="11"/>
      <c r="D89" s="11"/>
      <c r="E89" s="11"/>
      <c r="F89" s="11"/>
    </row>
    <row r="90" spans="3:6" ht="20.25" customHeight="1" x14ac:dyDescent="0.2">
      <c r="C90" s="11"/>
      <c r="D90" s="11"/>
      <c r="E90" s="11"/>
      <c r="F90" s="11"/>
    </row>
    <row r="91" spans="3:6" ht="20.25" customHeight="1" x14ac:dyDescent="0.2">
      <c r="C91" s="11"/>
      <c r="D91" s="11"/>
      <c r="E91" s="11"/>
      <c r="F91" s="11"/>
    </row>
    <row r="92" spans="3:6" ht="20.25" customHeight="1" x14ac:dyDescent="0.2">
      <c r="C92" s="11"/>
      <c r="D92" s="11"/>
      <c r="E92" s="11"/>
      <c r="F92" s="11"/>
    </row>
    <row r="93" spans="3:6" ht="20.25" customHeight="1" x14ac:dyDescent="0.2">
      <c r="C93" s="11"/>
      <c r="D93" s="11"/>
      <c r="E93" s="11"/>
      <c r="F93" s="11"/>
    </row>
    <row r="94" spans="3:6" ht="20.25" customHeight="1" x14ac:dyDescent="0.2">
      <c r="C94" s="11"/>
      <c r="D94" s="11"/>
      <c r="E94" s="11"/>
      <c r="F94" s="11"/>
    </row>
    <row r="95" spans="3:6" ht="20.25" customHeight="1" x14ac:dyDescent="0.2">
      <c r="C95" s="11"/>
      <c r="D95" s="11"/>
      <c r="E95" s="11"/>
      <c r="F95" s="11"/>
    </row>
    <row r="96" spans="3:6" ht="20.25" customHeight="1" x14ac:dyDescent="0.2">
      <c r="C96" s="11"/>
      <c r="D96" s="11"/>
      <c r="E96" s="11"/>
      <c r="F96" s="11"/>
    </row>
    <row r="97" spans="3:6" ht="20.25" customHeight="1" x14ac:dyDescent="0.2">
      <c r="C97" s="11"/>
      <c r="D97" s="11"/>
      <c r="E97" s="11"/>
      <c r="F97" s="11"/>
    </row>
    <row r="98" spans="3:6" ht="20.25" customHeight="1" x14ac:dyDescent="0.2">
      <c r="C98" s="11"/>
      <c r="D98" s="11"/>
      <c r="E98" s="11"/>
      <c r="F98" s="11"/>
    </row>
    <row r="99" spans="3:6" ht="20.25" customHeight="1" x14ac:dyDescent="0.2">
      <c r="C99" s="11"/>
      <c r="D99" s="11"/>
      <c r="E99" s="11"/>
      <c r="F99" s="11"/>
    </row>
    <row r="100" spans="3:6" ht="20.25" customHeight="1" x14ac:dyDescent="0.2">
      <c r="C100" s="11"/>
      <c r="D100" s="11"/>
      <c r="E100" s="11"/>
      <c r="F100" s="11"/>
    </row>
    <row r="101" spans="3:6" ht="20.25" customHeight="1" x14ac:dyDescent="0.2">
      <c r="C101" s="11"/>
      <c r="D101" s="11"/>
      <c r="E101" s="11"/>
      <c r="F101" s="11"/>
    </row>
    <row r="102" spans="3:6" ht="20.25" customHeight="1" x14ac:dyDescent="0.2">
      <c r="C102" s="11"/>
      <c r="D102" s="11"/>
      <c r="E102" s="11"/>
      <c r="F102" s="11"/>
    </row>
    <row r="103" spans="3:6" ht="20.25" customHeight="1" x14ac:dyDescent="0.2">
      <c r="C103" s="11"/>
      <c r="D103" s="11"/>
      <c r="E103" s="11"/>
      <c r="F103" s="11"/>
    </row>
    <row r="104" spans="3:6" ht="20.25" customHeight="1" x14ac:dyDescent="0.2">
      <c r="C104" s="11"/>
      <c r="D104" s="11"/>
      <c r="E104" s="11"/>
      <c r="F104" s="11"/>
    </row>
    <row r="105" spans="3:6" ht="20.25" customHeight="1" x14ac:dyDescent="0.2">
      <c r="C105" s="11"/>
      <c r="D105" s="11"/>
      <c r="E105" s="11"/>
      <c r="F105" s="11"/>
    </row>
    <row r="106" spans="3:6" ht="20.25" customHeight="1" x14ac:dyDescent="0.2">
      <c r="C106" s="11"/>
      <c r="D106" s="11"/>
      <c r="E106" s="11"/>
      <c r="F106" s="11"/>
    </row>
    <row r="107" spans="3:6" ht="20.25" customHeight="1" x14ac:dyDescent="0.2">
      <c r="C107" s="11"/>
      <c r="D107" s="11"/>
      <c r="E107" s="11"/>
      <c r="F107" s="11"/>
    </row>
    <row r="108" spans="3:6" ht="20.25" customHeight="1" x14ac:dyDescent="0.2">
      <c r="C108" s="11"/>
      <c r="D108" s="11"/>
      <c r="E108" s="11"/>
      <c r="F108" s="11"/>
    </row>
    <row r="109" spans="3:6" ht="20.25" customHeight="1" x14ac:dyDescent="0.2">
      <c r="C109" s="11"/>
      <c r="D109" s="11"/>
      <c r="E109" s="11"/>
      <c r="F109" s="11"/>
    </row>
    <row r="110" spans="3:6" ht="20.25" customHeight="1" x14ac:dyDescent="0.2">
      <c r="C110" s="11"/>
      <c r="D110" s="11"/>
      <c r="E110" s="11"/>
      <c r="F110" s="11"/>
    </row>
    <row r="111" spans="3:6" ht="20.25" customHeight="1" x14ac:dyDescent="0.2">
      <c r="C111" s="11"/>
      <c r="D111" s="11"/>
      <c r="E111" s="11"/>
      <c r="F111" s="11"/>
    </row>
    <row r="112" spans="3:6" ht="20.25" customHeight="1" x14ac:dyDescent="0.2">
      <c r="C112" s="11"/>
      <c r="D112" s="11"/>
      <c r="E112" s="11"/>
      <c r="F112" s="11"/>
    </row>
    <row r="113" spans="3:6" ht="20.25" customHeight="1" x14ac:dyDescent="0.2">
      <c r="C113" s="11"/>
      <c r="D113" s="11"/>
      <c r="E113" s="11"/>
      <c r="F113" s="11"/>
    </row>
    <row r="114" spans="3:6" ht="20.25" customHeight="1" x14ac:dyDescent="0.2">
      <c r="C114" s="11"/>
      <c r="D114" s="11"/>
      <c r="E114" s="11"/>
      <c r="F114" s="11"/>
    </row>
    <row r="115" spans="3:6" ht="20.25" customHeight="1" x14ac:dyDescent="0.2">
      <c r="C115" s="11"/>
      <c r="D115" s="11"/>
      <c r="E115" s="11"/>
      <c r="F115" s="11"/>
    </row>
    <row r="116" spans="3:6" ht="20.25" customHeight="1" x14ac:dyDescent="0.2">
      <c r="C116" s="11"/>
      <c r="D116" s="11"/>
      <c r="E116" s="11"/>
      <c r="F116" s="11"/>
    </row>
    <row r="117" spans="3:6" ht="20.25" customHeight="1" x14ac:dyDescent="0.2">
      <c r="C117" s="11"/>
      <c r="D117" s="11"/>
      <c r="E117" s="11"/>
      <c r="F117" s="11"/>
    </row>
    <row r="118" spans="3:6" ht="20.25" customHeight="1" x14ac:dyDescent="0.2">
      <c r="C118" s="11"/>
      <c r="D118" s="11"/>
      <c r="E118" s="11"/>
      <c r="F118" s="11"/>
    </row>
    <row r="119" spans="3:6" ht="20.25" customHeight="1" x14ac:dyDescent="0.2">
      <c r="C119" s="11"/>
      <c r="D119" s="11"/>
      <c r="E119" s="11"/>
      <c r="F119" s="11"/>
    </row>
    <row r="120" spans="3:6" ht="20.25" customHeight="1" x14ac:dyDescent="0.2">
      <c r="C120" s="11"/>
      <c r="D120" s="11"/>
      <c r="E120" s="11"/>
      <c r="F120" s="11"/>
    </row>
    <row r="121" spans="3:6" ht="20.25" customHeight="1" x14ac:dyDescent="0.2">
      <c r="C121" s="11"/>
      <c r="D121" s="11"/>
      <c r="E121" s="11"/>
      <c r="F121" s="11"/>
    </row>
    <row r="122" spans="3:6" ht="20.25" customHeight="1" x14ac:dyDescent="0.2">
      <c r="C122" s="11"/>
      <c r="D122" s="11"/>
      <c r="E122" s="11"/>
      <c r="F122" s="11"/>
    </row>
    <row r="123" spans="3:6" ht="20.25" customHeight="1" x14ac:dyDescent="0.2">
      <c r="C123" s="11"/>
      <c r="D123" s="11"/>
      <c r="E123" s="11"/>
      <c r="F123" s="11"/>
    </row>
    <row r="124" spans="3:6" ht="20.25" customHeight="1" x14ac:dyDescent="0.2">
      <c r="C124" s="11"/>
      <c r="D124" s="11"/>
      <c r="E124" s="11"/>
      <c r="F124" s="11"/>
    </row>
    <row r="125" spans="3:6" ht="20.25" customHeight="1" x14ac:dyDescent="0.2">
      <c r="C125" s="11"/>
      <c r="D125" s="11"/>
      <c r="E125" s="11"/>
      <c r="F125" s="11"/>
    </row>
    <row r="126" spans="3:6" ht="20.25" customHeight="1" x14ac:dyDescent="0.2">
      <c r="C126" s="11"/>
      <c r="D126" s="11"/>
      <c r="E126" s="11"/>
      <c r="F126" s="11"/>
    </row>
    <row r="127" spans="3:6" ht="20.25" customHeight="1" x14ac:dyDescent="0.2">
      <c r="C127" s="11"/>
      <c r="D127" s="11"/>
      <c r="E127" s="11"/>
      <c r="F127" s="11"/>
    </row>
    <row r="128" spans="3:6" ht="20.25" customHeight="1" x14ac:dyDescent="0.2">
      <c r="C128" s="11"/>
      <c r="D128" s="11"/>
      <c r="E128" s="11"/>
      <c r="F128" s="11"/>
    </row>
    <row r="129" spans="3:6" ht="20.25" customHeight="1" x14ac:dyDescent="0.2">
      <c r="C129" s="11"/>
      <c r="D129" s="11"/>
      <c r="E129" s="11"/>
      <c r="F129" s="11"/>
    </row>
    <row r="130" spans="3:6" ht="20.25" customHeight="1" x14ac:dyDescent="0.2">
      <c r="C130" s="11"/>
      <c r="D130" s="11"/>
      <c r="E130" s="11"/>
      <c r="F130" s="11"/>
    </row>
    <row r="131" spans="3:6" ht="20.25" customHeight="1" x14ac:dyDescent="0.2">
      <c r="C131" s="11"/>
      <c r="D131" s="11"/>
      <c r="E131" s="11"/>
      <c r="F131" s="11"/>
    </row>
    <row r="132" spans="3:6" ht="20.25" customHeight="1" x14ac:dyDescent="0.2">
      <c r="C132" s="11"/>
      <c r="D132" s="11"/>
      <c r="E132" s="11"/>
      <c r="F132" s="11"/>
    </row>
    <row r="133" spans="3:6" ht="20.25" customHeight="1" x14ac:dyDescent="0.2">
      <c r="C133" s="11"/>
      <c r="D133" s="11"/>
      <c r="E133" s="11"/>
      <c r="F133" s="11"/>
    </row>
    <row r="134" spans="3:6" ht="20.25" customHeight="1" x14ac:dyDescent="0.2">
      <c r="C134" s="11"/>
      <c r="D134" s="11"/>
      <c r="E134" s="11"/>
      <c r="F134" s="11"/>
    </row>
    <row r="135" spans="3:6" ht="20.25" customHeight="1" x14ac:dyDescent="0.2">
      <c r="C135" s="11"/>
      <c r="D135" s="11"/>
      <c r="E135" s="11"/>
      <c r="F135" s="11"/>
    </row>
    <row r="136" spans="3:6" ht="20.25" customHeight="1" x14ac:dyDescent="0.2">
      <c r="C136" s="11"/>
      <c r="D136" s="11"/>
      <c r="E136" s="11"/>
      <c r="F136" s="11"/>
    </row>
    <row r="137" spans="3:6" ht="20.25" customHeight="1" x14ac:dyDescent="0.2">
      <c r="C137" s="11"/>
      <c r="D137" s="11"/>
      <c r="E137" s="11"/>
      <c r="F137" s="11"/>
    </row>
    <row r="138" spans="3:6" ht="20.25" customHeight="1" x14ac:dyDescent="0.2">
      <c r="C138" s="11"/>
      <c r="D138" s="11"/>
      <c r="E138" s="11"/>
      <c r="F138" s="11"/>
    </row>
    <row r="139" spans="3:6" ht="20.25" customHeight="1" x14ac:dyDescent="0.2">
      <c r="C139" s="11"/>
      <c r="D139" s="11"/>
      <c r="E139" s="11"/>
      <c r="F139" s="11"/>
    </row>
    <row r="140" spans="3:6" ht="20.25" customHeight="1" x14ac:dyDescent="0.2">
      <c r="C140" s="11"/>
      <c r="D140" s="11"/>
      <c r="E140" s="11"/>
      <c r="F140" s="11"/>
    </row>
    <row r="141" spans="3:6" ht="20.25" customHeight="1" x14ac:dyDescent="0.2">
      <c r="C141" s="11"/>
      <c r="D141" s="11"/>
      <c r="E141" s="11"/>
      <c r="F141" s="11"/>
    </row>
  </sheetData>
  <mergeCells count="2">
    <mergeCell ref="B13:G27"/>
    <mergeCell ref="B39:G40"/>
  </mergeCell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1097f9-b75d-4066-8b87-71a20102e006">
      <Terms xmlns="http://schemas.microsoft.com/office/infopath/2007/PartnerControls"/>
    </lcf76f155ced4ddcb4097134ff3c332f>
    <TaxCatchAll xmlns="6d284963-a1de-4e50-bc35-093dc4936e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40234C8C5ABA4C89CD66F3001FAFB3" ma:contentTypeVersion="18" ma:contentTypeDescription="Create a new document." ma:contentTypeScope="" ma:versionID="356b664c7b9edd13df4d79a898a8fe50">
  <xsd:schema xmlns:xsd="http://www.w3.org/2001/XMLSchema" xmlns:xs="http://www.w3.org/2001/XMLSchema" xmlns:p="http://schemas.microsoft.com/office/2006/metadata/properties" xmlns:ns2="551097f9-b75d-4066-8b87-71a20102e006" xmlns:ns3="6d284963-a1de-4e50-bc35-093dc4936e97" targetNamespace="http://schemas.microsoft.com/office/2006/metadata/properties" ma:root="true" ma:fieldsID="27b2087eb94c7ca0591ba3012c8f1195" ns2:_="" ns3:_="">
    <xsd:import namespace="551097f9-b75d-4066-8b87-71a20102e006"/>
    <xsd:import namespace="6d284963-a1de-4e50-bc35-093dc4936e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097f9-b75d-4066-8b87-71a20102e0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a831a2-0013-497b-a9f0-8b2726743f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284963-a1de-4e50-bc35-093dc4936e9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92d5ab-7019-43fd-beae-9bb83d10cc56}" ma:internalName="TaxCatchAll" ma:showField="CatchAllData" ma:web="6d284963-a1de-4e50-bc35-093dc4936e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32CA3F-2EA5-4C7E-8950-F0DC917F129B}">
  <ds:schemaRefs>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6d284963-a1de-4e50-bc35-093dc4936e97"/>
    <ds:schemaRef ds:uri="551097f9-b75d-4066-8b87-71a20102e006"/>
  </ds:schemaRefs>
</ds:datastoreItem>
</file>

<file path=customXml/itemProps2.xml><?xml version="1.0" encoding="utf-8"?>
<ds:datastoreItem xmlns:ds="http://schemas.openxmlformats.org/officeDocument/2006/customXml" ds:itemID="{4741B96A-55A8-4CBF-B745-53EA608A4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097f9-b75d-4066-8b87-71a20102e006"/>
    <ds:schemaRef ds:uri="6d284963-a1de-4e50-bc35-093dc4936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96B652-6CEB-464B-9F13-7F76E70C97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sheet</vt:lpstr>
      <vt:lpstr>Summary</vt:lpstr>
      <vt:lpstr>'Cover sheet'!Print_Area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Bolger</dc:creator>
  <cp:lastModifiedBy>Thomas Rodwell</cp:lastModifiedBy>
  <dcterms:created xsi:type="dcterms:W3CDTF">2020-01-21T12:26:43Z</dcterms:created>
  <dcterms:modified xsi:type="dcterms:W3CDTF">2026-05-18T15:02:40Z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0x010100DD40234C8C5ABA4C89CD66F3001FAFB3</vt:lpwstr>
  </property>
  <property fmtid="{D5CDD505-2E9C-101B-9397-08002B2CF9AE}" pid="3" name="MediaServiceImageTags">
    <vt:lpwstr/>
  </property>
  <property fmtid="{D5CDD505-2E9C-101B-9397-08002B2CF9AE}" pid="4" name="{A44787D4-0540-4523-9961-78E4036D8C6D}">
    <vt:lpwstr>{8F606CB3-E05E-4A67-B1AA-7226A61B5156}</vt:lpwstr>
  </property>
</Properties>
</file>